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vixmtz02\groups2\RELAÇÕES COM INVESTIDORES\05_Resultados\2024\1T24\F&amp;P\"/>
    </mc:Choice>
  </mc:AlternateContent>
  <xr:revisionPtr revIDLastSave="0" documentId="13_ncr:1_{31982CD8-F7BC-42C0-B402-6948CCF7C423}" xr6:coauthVersionLast="47" xr6:coauthVersionMax="47" xr10:uidLastSave="{00000000-0000-0000-0000-000000000000}"/>
  <bookViews>
    <workbookView xWindow="-28920" yWindow="-120" windowWidth="29040" windowHeight="15840" tabRatio="798" xr2:uid="{43CC497F-8FE8-48F7-BF3A-A0E58390175E}"/>
  </bookViews>
  <sheets>
    <sheet name="DRE" sheetId="2" r:id="rId1"/>
    <sheet name="BP" sheetId="3" r:id="rId2"/>
    <sheet name="FC" sheetId="4" r:id="rId3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4" l="1"/>
  <c r="P47" i="4"/>
  <c r="P46" i="4"/>
  <c r="P45" i="4"/>
  <c r="P44" i="4"/>
  <c r="Q70" i="4"/>
  <c r="P70" i="4"/>
  <c r="O70" i="4"/>
  <c r="N70" i="4"/>
  <c r="M70" i="4"/>
  <c r="L70" i="4"/>
  <c r="P125" i="2"/>
  <c r="P123" i="2"/>
  <c r="P122" i="2"/>
  <c r="P111" i="2"/>
  <c r="J108" i="2"/>
  <c r="F20" i="2"/>
  <c r="Q81" i="4"/>
  <c r="J72" i="4" l="1"/>
  <c r="Q76" i="3"/>
  <c r="J62" i="4" l="1"/>
  <c r="J82" i="4"/>
  <c r="Q82" i="4" s="1"/>
  <c r="M38" i="2" l="1"/>
  <c r="N38" i="2"/>
  <c r="O38" i="2"/>
  <c r="P38" i="2"/>
  <c r="L38" i="2"/>
  <c r="M29" i="2"/>
  <c r="N29" i="2"/>
  <c r="O29" i="2"/>
  <c r="P29" i="2"/>
  <c r="L29" i="2"/>
  <c r="M27" i="2"/>
  <c r="N27" i="2"/>
  <c r="O27" i="2"/>
  <c r="P27" i="2"/>
  <c r="M20" i="2"/>
  <c r="N20" i="2"/>
  <c r="O20" i="2"/>
  <c r="P20" i="2"/>
  <c r="B15" i="2"/>
  <c r="C15" i="2"/>
  <c r="D15" i="2"/>
  <c r="E15" i="2"/>
  <c r="F15" i="2"/>
  <c r="G15" i="2"/>
  <c r="H15" i="2"/>
  <c r="I15" i="2"/>
  <c r="I17" i="2"/>
  <c r="H17" i="2"/>
  <c r="G17" i="2"/>
  <c r="F17" i="2"/>
  <c r="E17" i="2"/>
  <c r="D17" i="2"/>
  <c r="C17" i="2"/>
  <c r="B17" i="2"/>
  <c r="J21" i="2" l="1"/>
  <c r="J123" i="2"/>
  <c r="J122" i="2"/>
  <c r="J93" i="2" l="1"/>
  <c r="J18" i="2"/>
  <c r="J17" i="2"/>
  <c r="J81" i="2" l="1"/>
  <c r="J16" i="2" s="1"/>
  <c r="J15" i="2" s="1"/>
  <c r="L118" i="2" l="1"/>
  <c r="Q111" i="2"/>
  <c r="Q110" i="2" s="1"/>
  <c r="L110" i="2"/>
  <c r="L108" i="2"/>
  <c r="P110" i="2"/>
  <c r="M111" i="2" l="1"/>
  <c r="M110" i="2" s="1"/>
  <c r="N111" i="2"/>
  <c r="N110" i="2" s="1"/>
  <c r="O111" i="2"/>
  <c r="O110" i="2" s="1"/>
  <c r="B110" i="2"/>
  <c r="C110" i="2"/>
  <c r="D110" i="2"/>
  <c r="E110" i="2"/>
  <c r="F110" i="2"/>
  <c r="G110" i="2"/>
  <c r="H110" i="2"/>
  <c r="I110" i="2"/>
  <c r="J110" i="2"/>
  <c r="Q125" i="2"/>
  <c r="O125" i="2"/>
  <c r="N125" i="2"/>
  <c r="M125" i="2"/>
  <c r="Q123" i="2"/>
  <c r="Q122" i="2"/>
  <c r="L121" i="2"/>
  <c r="L127" i="2" s="1"/>
  <c r="J121" i="2"/>
  <c r="J127" i="2" s="1"/>
  <c r="J118" i="2" l="1"/>
  <c r="Q121" i="2"/>
  <c r="Q127" i="2" s="1"/>
  <c r="Q108" i="2" s="1"/>
  <c r="Q118" i="2" s="1"/>
  <c r="Q99" i="2" l="1"/>
  <c r="Q98" i="2" s="1"/>
  <c r="L98" i="2"/>
  <c r="D98" i="2"/>
  <c r="E98" i="2"/>
  <c r="F98" i="2"/>
  <c r="I98" i="2"/>
  <c r="J98" i="2"/>
  <c r="G98" i="2"/>
  <c r="H98" i="2"/>
  <c r="M99" i="2" l="1"/>
  <c r="M98" i="2" s="1"/>
  <c r="N99" i="2"/>
  <c r="N98" i="2" s="1"/>
  <c r="O99" i="2"/>
  <c r="O98" i="2" s="1"/>
  <c r="P99" i="2"/>
  <c r="P98" i="2" s="1"/>
  <c r="M47" i="3" l="1"/>
  <c r="N47" i="3"/>
  <c r="O47" i="3"/>
  <c r="Q47" i="3"/>
  <c r="P47" i="3"/>
  <c r="L47" i="3"/>
  <c r="M62" i="3"/>
  <c r="N62" i="3"/>
  <c r="O62" i="3"/>
  <c r="Q62" i="3"/>
  <c r="P62" i="3"/>
  <c r="L62" i="3"/>
  <c r="L18" i="4" l="1"/>
  <c r="L26" i="4"/>
  <c r="L25" i="4"/>
  <c r="Q69" i="4" l="1"/>
  <c r="Q68" i="4"/>
  <c r="Q67" i="4"/>
  <c r="Q66" i="4"/>
  <c r="Q65" i="4"/>
  <c r="Q57" i="4"/>
  <c r="Q56" i="4"/>
  <c r="Q55" i="4"/>
  <c r="Q54" i="4"/>
  <c r="Q62" i="4" s="1"/>
  <c r="Q48" i="4"/>
  <c r="Q47" i="4"/>
  <c r="Q46" i="4"/>
  <c r="Q45" i="4"/>
  <c r="Q44" i="4"/>
  <c r="Q38" i="4"/>
  <c r="Q37" i="4"/>
  <c r="Q36" i="4"/>
  <c r="Q35" i="4"/>
  <c r="Q34" i="4"/>
  <c r="Q33" i="4"/>
  <c r="Q32" i="4"/>
  <c r="Q31" i="4"/>
  <c r="Q30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7" i="4"/>
  <c r="P7" i="4"/>
  <c r="O7" i="4"/>
  <c r="N7" i="4"/>
  <c r="M7" i="4"/>
  <c r="L7" i="4"/>
  <c r="B7" i="4"/>
  <c r="C7" i="4"/>
  <c r="D7" i="4"/>
  <c r="E7" i="4"/>
  <c r="F7" i="4"/>
  <c r="G7" i="4"/>
  <c r="H7" i="4"/>
  <c r="I7" i="4"/>
  <c r="J7" i="4"/>
  <c r="M7" i="3"/>
  <c r="N7" i="3"/>
  <c r="O7" i="3"/>
  <c r="P7" i="3"/>
  <c r="L7" i="3"/>
  <c r="Q77" i="3"/>
  <c r="Q75" i="3"/>
  <c r="Q74" i="3"/>
  <c r="P74" i="3"/>
  <c r="O74" i="3"/>
  <c r="M74" i="3"/>
  <c r="Q73" i="3"/>
  <c r="Q72" i="3"/>
  <c r="Q68" i="3"/>
  <c r="Q67" i="3"/>
  <c r="Q66" i="3"/>
  <c r="Q65" i="3"/>
  <c r="O65" i="3"/>
  <c r="M65" i="3"/>
  <c r="Q64" i="3"/>
  <c r="Q63" i="3"/>
  <c r="P63" i="3"/>
  <c r="O63" i="3"/>
  <c r="M63" i="3"/>
  <c r="Q61" i="3"/>
  <c r="Q60" i="3"/>
  <c r="Q59" i="3"/>
  <c r="Q55" i="3"/>
  <c r="Q54" i="3"/>
  <c r="Q53" i="3"/>
  <c r="Q52" i="3"/>
  <c r="O52" i="3"/>
  <c r="Q51" i="3"/>
  <c r="Q50" i="3"/>
  <c r="Q49" i="3"/>
  <c r="Q48" i="3"/>
  <c r="Q46" i="3"/>
  <c r="Q45" i="3"/>
  <c r="Q44" i="3"/>
  <c r="Q37" i="3"/>
  <c r="Q36" i="3"/>
  <c r="Q35" i="3"/>
  <c r="Q34" i="3"/>
  <c r="M34" i="3"/>
  <c r="Q33" i="3"/>
  <c r="P33" i="3"/>
  <c r="M33" i="3"/>
  <c r="Q32" i="3"/>
  <c r="P32" i="3"/>
  <c r="O32" i="3"/>
  <c r="Q31" i="3"/>
  <c r="Q30" i="3"/>
  <c r="Q29" i="3"/>
  <c r="P29" i="3"/>
  <c r="O29" i="3"/>
  <c r="N29" i="3"/>
  <c r="M29" i="3"/>
  <c r="Q28" i="3"/>
  <c r="O28" i="3"/>
  <c r="Q27" i="3"/>
  <c r="O27" i="3"/>
  <c r="M27" i="3"/>
  <c r="Q26" i="3"/>
  <c r="Q25" i="3"/>
  <c r="O25" i="3"/>
  <c r="M25" i="3"/>
  <c r="Q24" i="3"/>
  <c r="O24" i="3"/>
  <c r="Q20" i="3"/>
  <c r="Q19" i="3"/>
  <c r="O19" i="3"/>
  <c r="Q18" i="3"/>
  <c r="O18" i="3"/>
  <c r="Q17" i="3"/>
  <c r="M17" i="3"/>
  <c r="Q16" i="3"/>
  <c r="P16" i="3"/>
  <c r="O16" i="3"/>
  <c r="N16" i="3"/>
  <c r="M16" i="3"/>
  <c r="Q15" i="3"/>
  <c r="O15" i="3"/>
  <c r="M15" i="3"/>
  <c r="Q14" i="3"/>
  <c r="Q13" i="3"/>
  <c r="P13" i="3"/>
  <c r="O13" i="3"/>
  <c r="N13" i="3"/>
  <c r="M13" i="3"/>
  <c r="Q12" i="3"/>
  <c r="Q11" i="3"/>
  <c r="J78" i="3"/>
  <c r="J69" i="3"/>
  <c r="J56" i="3"/>
  <c r="J21" i="3"/>
  <c r="B7" i="3"/>
  <c r="C7" i="3"/>
  <c r="D7" i="3"/>
  <c r="E7" i="3"/>
  <c r="F7" i="3"/>
  <c r="G7" i="3"/>
  <c r="H7" i="3"/>
  <c r="I7" i="3"/>
  <c r="J7" i="3"/>
  <c r="Q72" i="4" l="1"/>
  <c r="Q56" i="3"/>
  <c r="Q38" i="3"/>
  <c r="Q21" i="3"/>
  <c r="Q78" i="3"/>
  <c r="Q11" i="2" l="1"/>
  <c r="J34" i="2"/>
  <c r="J30" i="2"/>
  <c r="J10" i="2"/>
  <c r="J14" i="2" s="1"/>
  <c r="J19" i="2" s="1"/>
  <c r="Q92" i="2"/>
  <c r="Q91" i="2"/>
  <c r="Q90" i="2"/>
  <c r="Q89" i="2"/>
  <c r="Q88" i="2"/>
  <c r="Q87" i="2"/>
  <c r="Q86" i="2"/>
  <c r="Q85" i="2"/>
  <c r="Q84" i="2"/>
  <c r="Q93" i="2" s="1"/>
  <c r="Q80" i="2"/>
  <c r="Q79" i="2"/>
  <c r="Q78" i="2"/>
  <c r="Q77" i="2"/>
  <c r="Q76" i="2"/>
  <c r="Q75" i="2"/>
  <c r="Q74" i="2"/>
  <c r="Q73" i="2"/>
  <c r="Q72" i="2"/>
  <c r="Q71" i="2"/>
  <c r="Q70" i="2"/>
  <c r="Q36" i="2"/>
  <c r="Q35" i="2"/>
  <c r="Q32" i="2"/>
  <c r="Q31" i="2"/>
  <c r="Q25" i="2"/>
  <c r="Q24" i="2"/>
  <c r="Q23" i="2"/>
  <c r="Q22" i="2"/>
  <c r="Q21" i="2"/>
  <c r="Q17" i="2"/>
  <c r="Q15" i="2"/>
  <c r="Q13" i="2"/>
  <c r="Q12" i="2"/>
  <c r="P31" i="4"/>
  <c r="P26" i="4"/>
  <c r="P25" i="4"/>
  <c r="P18" i="4"/>
  <c r="O46" i="4"/>
  <c r="O31" i="4"/>
  <c r="O26" i="4"/>
  <c r="O25" i="4"/>
  <c r="O18" i="4"/>
  <c r="N46" i="4"/>
  <c r="N31" i="4"/>
  <c r="N26" i="4"/>
  <c r="N25" i="4"/>
  <c r="N18" i="4"/>
  <c r="M68" i="4"/>
  <c r="M55" i="4"/>
  <c r="M46" i="4"/>
  <c r="M31" i="4"/>
  <c r="M26" i="4"/>
  <c r="M25" i="4"/>
  <c r="M18" i="4"/>
  <c r="L31" i="4"/>
  <c r="Q81" i="2" l="1"/>
  <c r="J26" i="2"/>
  <c r="Q19" i="2"/>
  <c r="Q20" i="2" s="1"/>
  <c r="J20" i="2"/>
  <c r="Q10" i="2"/>
  <c r="Q18" i="2"/>
  <c r="Q30" i="2"/>
  <c r="Q34" i="2"/>
  <c r="Q14" i="2"/>
  <c r="J28" i="2" l="1"/>
  <c r="J96" i="2" s="1"/>
  <c r="J105" i="2" s="1"/>
  <c r="J27" i="2"/>
  <c r="J33" i="2"/>
  <c r="Q26" i="2"/>
  <c r="Q27" i="2" s="1"/>
  <c r="J29" i="2" l="1"/>
  <c r="Q28" i="2"/>
  <c r="J37" i="2"/>
  <c r="J10" i="4" s="1"/>
  <c r="Q33" i="2"/>
  <c r="Q10" i="4" l="1"/>
  <c r="Q51" i="4" s="1"/>
  <c r="Q96" i="2"/>
  <c r="Q105" i="2" s="1"/>
  <c r="Q29" i="2"/>
  <c r="J38" i="2"/>
  <c r="Q37" i="2"/>
  <c r="Q38" i="2" s="1"/>
  <c r="M47" i="4"/>
  <c r="N47" i="4"/>
  <c r="Q75" i="4" l="1"/>
  <c r="L46" i="4"/>
  <c r="I10" i="4"/>
  <c r="O47" i="4" l="1"/>
  <c r="L47" i="4"/>
  <c r="N68" i="4" l="1"/>
  <c r="O68" i="4" l="1"/>
  <c r="P68" i="4"/>
  <c r="L55" i="4"/>
  <c r="L68" i="4"/>
  <c r="N55" i="4" l="1"/>
  <c r="L33" i="4"/>
  <c r="N57" i="4" l="1"/>
  <c r="M57" i="4"/>
  <c r="M67" i="4"/>
  <c r="M66" i="4"/>
  <c r="M19" i="4"/>
  <c r="M33" i="4"/>
  <c r="N33" i="4"/>
  <c r="O33" i="4"/>
  <c r="P33" i="4"/>
  <c r="M45" i="4"/>
  <c r="M17" i="4"/>
  <c r="O55" i="4"/>
  <c r="M23" i="4"/>
  <c r="M22" i="4"/>
  <c r="P55" i="4"/>
  <c r="M69" i="4"/>
  <c r="M56" i="4"/>
  <c r="M48" i="4"/>
  <c r="M38" i="4"/>
  <c r="M37" i="4"/>
  <c r="N37" i="4"/>
  <c r="M35" i="4"/>
  <c r="M34" i="4"/>
  <c r="M32" i="4"/>
  <c r="M36" i="4"/>
  <c r="M24" i="4"/>
  <c r="M21" i="4"/>
  <c r="M20" i="4"/>
  <c r="M15" i="4"/>
  <c r="M16" i="4"/>
  <c r="N66" i="4"/>
  <c r="N56" i="4"/>
  <c r="N22" i="4"/>
  <c r="L11" i="3"/>
  <c r="P77" i="3"/>
  <c r="P75" i="3"/>
  <c r="P73" i="3"/>
  <c r="P72" i="3"/>
  <c r="P68" i="3"/>
  <c r="P67" i="3"/>
  <c r="P66" i="3"/>
  <c r="P65" i="3"/>
  <c r="P64" i="3"/>
  <c r="P61" i="3"/>
  <c r="P60" i="3"/>
  <c r="P59" i="3"/>
  <c r="P46" i="3"/>
  <c r="P55" i="3"/>
  <c r="P54" i="3"/>
  <c r="P53" i="3"/>
  <c r="P52" i="3"/>
  <c r="P51" i="3"/>
  <c r="P50" i="3"/>
  <c r="P49" i="3"/>
  <c r="P48" i="3"/>
  <c r="P45" i="3"/>
  <c r="P44" i="3"/>
  <c r="P30" i="3"/>
  <c r="P37" i="3"/>
  <c r="P36" i="3"/>
  <c r="P35" i="3"/>
  <c r="P34" i="3"/>
  <c r="P31" i="3"/>
  <c r="P28" i="3"/>
  <c r="P27" i="3"/>
  <c r="P26" i="3"/>
  <c r="P25" i="3"/>
  <c r="P24" i="3"/>
  <c r="P20" i="3"/>
  <c r="P19" i="3"/>
  <c r="P18" i="3"/>
  <c r="P17" i="3"/>
  <c r="P15" i="3"/>
  <c r="P14" i="3"/>
  <c r="P12" i="3"/>
  <c r="P11" i="3"/>
  <c r="P78" i="3" l="1"/>
  <c r="P38" i="3"/>
  <c r="P56" i="3"/>
  <c r="P21" i="3"/>
  <c r="L37" i="4"/>
  <c r="O19" i="4"/>
  <c r="L56" i="4"/>
  <c r="O45" i="4"/>
  <c r="O23" i="4"/>
  <c r="L14" i="4"/>
  <c r="N45" i="4"/>
  <c r="N19" i="4"/>
  <c r="O67" i="4"/>
  <c r="N23" i="4"/>
  <c r="N67" i="4"/>
  <c r="O22" i="4"/>
  <c r="O17" i="4"/>
  <c r="N17" i="4"/>
  <c r="P37" i="4"/>
  <c r="O69" i="4"/>
  <c r="O56" i="4"/>
  <c r="O48" i="4"/>
  <c r="O32" i="4"/>
  <c r="O34" i="4"/>
  <c r="O36" i="4"/>
  <c r="O35" i="4"/>
  <c r="O37" i="4"/>
  <c r="O38" i="4"/>
  <c r="O16" i="4"/>
  <c r="O20" i="4"/>
  <c r="O15" i="4"/>
  <c r="O24" i="4"/>
  <c r="O21" i="4"/>
  <c r="N69" i="4"/>
  <c r="N48" i="4"/>
  <c r="N34" i="4"/>
  <c r="N35" i="4"/>
  <c r="N36" i="4"/>
  <c r="N32" i="4"/>
  <c r="N38" i="4"/>
  <c r="N15" i="4"/>
  <c r="N20" i="4"/>
  <c r="N21" i="4"/>
  <c r="N16" i="4"/>
  <c r="N24" i="4"/>
  <c r="L17" i="4"/>
  <c r="L21" i="4"/>
  <c r="L23" i="4"/>
  <c r="L24" i="4"/>
  <c r="L32" i="4"/>
  <c r="L67" i="4"/>
  <c r="L36" i="4"/>
  <c r="P24" i="4"/>
  <c r="L66" i="4"/>
  <c r="L35" i="4"/>
  <c r="L38" i="4"/>
  <c r="L57" i="4"/>
  <c r="L45" i="4"/>
  <c r="L34" i="4"/>
  <c r="P67" i="4"/>
  <c r="L15" i="4"/>
  <c r="P17" i="4"/>
  <c r="P32" i="4"/>
  <c r="P20" i="4"/>
  <c r="P34" i="4"/>
  <c r="P35" i="4"/>
  <c r="P36" i="4"/>
  <c r="P69" i="4"/>
  <c r="P56" i="4"/>
  <c r="P38" i="4"/>
  <c r="P21" i="4"/>
  <c r="P16" i="4"/>
  <c r="P15" i="4"/>
  <c r="O77" i="3"/>
  <c r="O75" i="3"/>
  <c r="O73" i="3"/>
  <c r="O72" i="3"/>
  <c r="O68" i="3"/>
  <c r="O67" i="3"/>
  <c r="O66" i="3"/>
  <c r="O64" i="3"/>
  <c r="O61" i="3"/>
  <c r="O60" i="3"/>
  <c r="O59" i="3"/>
  <c r="O55" i="3"/>
  <c r="O54" i="3"/>
  <c r="O53" i="3"/>
  <c r="O51" i="3"/>
  <c r="O50" i="3"/>
  <c r="O49" i="3"/>
  <c r="O48" i="3"/>
  <c r="O46" i="3"/>
  <c r="O45" i="3"/>
  <c r="O44" i="3"/>
  <c r="O35" i="3"/>
  <c r="O37" i="3"/>
  <c r="O36" i="3"/>
  <c r="O33" i="3"/>
  <c r="O30" i="3"/>
  <c r="O31" i="3"/>
  <c r="O26" i="3"/>
  <c r="O20" i="3"/>
  <c r="O17" i="3"/>
  <c r="O14" i="3"/>
  <c r="O12" i="3"/>
  <c r="O11" i="3"/>
  <c r="O78" i="3" l="1"/>
  <c r="P22" i="4"/>
  <c r="L19" i="4"/>
  <c r="L22" i="4"/>
  <c r="L20" i="4"/>
  <c r="O21" i="3"/>
  <c r="P66" i="4"/>
  <c r="O66" i="4"/>
  <c r="P19" i="4"/>
  <c r="P23" i="4"/>
  <c r="O56" i="3"/>
  <c r="L69" i="4"/>
  <c r="L48" i="4"/>
  <c r="L16" i="4"/>
  <c r="N77" i="3"/>
  <c r="N75" i="3"/>
  <c r="N74" i="3"/>
  <c r="N73" i="3"/>
  <c r="N72" i="3"/>
  <c r="N68" i="3"/>
  <c r="N67" i="3"/>
  <c r="N66" i="3"/>
  <c r="N65" i="3"/>
  <c r="N64" i="3"/>
  <c r="N63" i="3"/>
  <c r="N61" i="3"/>
  <c r="N60" i="3"/>
  <c r="N59" i="3"/>
  <c r="N55" i="3"/>
  <c r="N54" i="3"/>
  <c r="N53" i="3"/>
  <c r="N52" i="3"/>
  <c r="N51" i="3"/>
  <c r="N50" i="3"/>
  <c r="N49" i="3"/>
  <c r="N48" i="3"/>
  <c r="N46" i="3"/>
  <c r="N45" i="3"/>
  <c r="N44" i="3"/>
  <c r="N37" i="3"/>
  <c r="N36" i="3"/>
  <c r="N35" i="3"/>
  <c r="N34" i="3"/>
  <c r="N33" i="3"/>
  <c r="N32" i="3"/>
  <c r="N31" i="3"/>
  <c r="N30" i="3"/>
  <c r="N28" i="3"/>
  <c r="N27" i="3"/>
  <c r="N26" i="3"/>
  <c r="N25" i="3"/>
  <c r="N24" i="3"/>
  <c r="N20" i="3"/>
  <c r="N19" i="3"/>
  <c r="N18" i="3"/>
  <c r="N17" i="3"/>
  <c r="N15" i="3"/>
  <c r="N14" i="3"/>
  <c r="N12" i="3"/>
  <c r="N11" i="3"/>
  <c r="N69" i="3" l="1"/>
  <c r="N21" i="3"/>
  <c r="N56" i="3"/>
  <c r="M77" i="3"/>
  <c r="M75" i="3"/>
  <c r="M73" i="3"/>
  <c r="M72" i="3"/>
  <c r="M68" i="3"/>
  <c r="M67" i="3"/>
  <c r="M66" i="3"/>
  <c r="M64" i="3"/>
  <c r="M60" i="3"/>
  <c r="M61" i="3"/>
  <c r="M59" i="3"/>
  <c r="M55" i="3"/>
  <c r="M54" i="3"/>
  <c r="M53" i="3"/>
  <c r="M52" i="3"/>
  <c r="M51" i="3"/>
  <c r="M50" i="3"/>
  <c r="M49" i="3"/>
  <c r="M48" i="3"/>
  <c r="M46" i="3"/>
  <c r="M45" i="3"/>
  <c r="M44" i="3"/>
  <c r="M37" i="3"/>
  <c r="M36" i="3"/>
  <c r="M35" i="3"/>
  <c r="M28" i="3"/>
  <c r="M32" i="3"/>
  <c r="M31" i="3"/>
  <c r="M30" i="3"/>
  <c r="M26" i="3"/>
  <c r="M24" i="3"/>
  <c r="M12" i="3"/>
  <c r="M20" i="3"/>
  <c r="M19" i="3"/>
  <c r="M18" i="3"/>
  <c r="M14" i="3"/>
  <c r="M56" i="3" l="1"/>
  <c r="D123" i="2" l="1"/>
  <c r="D122" i="2"/>
  <c r="D121" i="2" s="1"/>
  <c r="D127" i="2" l="1"/>
  <c r="D108" i="2" s="1"/>
  <c r="D118" i="2" s="1"/>
  <c r="H123" i="2" l="1"/>
  <c r="H122" i="2"/>
  <c r="H121" i="2" s="1"/>
  <c r="H127" i="2" l="1"/>
  <c r="H108" i="2" s="1"/>
  <c r="H118" i="2"/>
  <c r="C123" i="2" l="1"/>
  <c r="C122" i="2"/>
  <c r="C121" i="2" s="1"/>
  <c r="G122" i="2"/>
  <c r="G123" i="2"/>
  <c r="G121" i="2" l="1"/>
  <c r="C127" i="2"/>
  <c r="C108" i="2" s="1"/>
  <c r="C118" i="2"/>
  <c r="G127" i="2"/>
  <c r="G108" i="2" s="1"/>
  <c r="G118" i="2" s="1"/>
  <c r="E122" i="2" l="1"/>
  <c r="B122" i="2"/>
  <c r="I123" i="2"/>
  <c r="F123" i="2"/>
  <c r="E123" i="2"/>
  <c r="B123" i="2"/>
  <c r="I122" i="2"/>
  <c r="I121" i="2" s="1"/>
  <c r="F122" i="2"/>
  <c r="P70" i="2"/>
  <c r="O70" i="2"/>
  <c r="P11" i="2"/>
  <c r="O11" i="2"/>
  <c r="N11" i="2"/>
  <c r="M11" i="2"/>
  <c r="I30" i="2" l="1"/>
  <c r="I127" i="2"/>
  <c r="I108" i="2" s="1"/>
  <c r="I118" i="2" s="1"/>
  <c r="N123" i="2"/>
  <c r="M123" i="2"/>
  <c r="O123" i="2"/>
  <c r="N122" i="2"/>
  <c r="N121" i="2" s="1"/>
  <c r="N127" i="2" s="1"/>
  <c r="N108" i="2" s="1"/>
  <c r="N118" i="2" s="1"/>
  <c r="M122" i="2"/>
  <c r="F121" i="2"/>
  <c r="O122" i="2"/>
  <c r="B121" i="2"/>
  <c r="B127" i="2" s="1"/>
  <c r="B108" i="2" s="1"/>
  <c r="E121" i="2"/>
  <c r="M121" i="2" l="1"/>
  <c r="M127" i="2" s="1"/>
  <c r="M108" i="2" s="1"/>
  <c r="M118" i="2" s="1"/>
  <c r="O121" i="2"/>
  <c r="O127" i="2" s="1"/>
  <c r="O108" i="2" s="1"/>
  <c r="O118" i="2" s="1"/>
  <c r="E127" i="2"/>
  <c r="E108" i="2" s="1"/>
  <c r="E118" i="2" s="1"/>
  <c r="P121" i="2"/>
  <c r="P127" i="2" s="1"/>
  <c r="P108" i="2" s="1"/>
  <c r="P118" i="2" s="1"/>
  <c r="B118" i="2"/>
  <c r="F127" i="2"/>
  <c r="F108" i="2" s="1"/>
  <c r="F118" i="2" s="1"/>
  <c r="P57" i="4" l="1"/>
  <c r="O57" i="4"/>
  <c r="E18" i="2"/>
  <c r="C34" i="2" l="1"/>
  <c r="C30" i="2"/>
  <c r="C21" i="2"/>
  <c r="C10" i="2"/>
  <c r="C18" i="2"/>
  <c r="C81" i="2"/>
  <c r="C93" i="2"/>
  <c r="G34" i="2"/>
  <c r="C16" i="2" l="1"/>
  <c r="G21" i="2"/>
  <c r="G30" i="2"/>
  <c r="G18" i="2"/>
  <c r="G10" i="2" l="1"/>
  <c r="G81" i="2"/>
  <c r="G93" i="2"/>
  <c r="I18" i="2"/>
  <c r="M80" i="2"/>
  <c r="B18" i="2"/>
  <c r="G16" i="2" l="1"/>
  <c r="F18" i="2"/>
  <c r="N80" i="2"/>
  <c r="I81" i="2"/>
  <c r="I16" i="2" s="1"/>
  <c r="D81" i="2" l="1"/>
  <c r="M18" i="2"/>
  <c r="N18" i="2"/>
  <c r="H18" i="2"/>
  <c r="O80" i="2"/>
  <c r="P80" i="2"/>
  <c r="D18" i="2"/>
  <c r="D16" i="2" l="1"/>
  <c r="O18" i="2"/>
  <c r="P18" i="2"/>
  <c r="L77" i="4" l="1"/>
  <c r="I51" i="4" l="1"/>
  <c r="J51" i="4"/>
  <c r="N65" i="4" l="1"/>
  <c r="N72" i="4" s="1"/>
  <c r="M65" i="4"/>
  <c r="M72" i="4" s="1"/>
  <c r="N81" i="4"/>
  <c r="M81" i="4"/>
  <c r="M30" i="4" l="1"/>
  <c r="N30" i="4" l="1"/>
  <c r="O30" i="4" l="1"/>
  <c r="M44" i="4" l="1"/>
  <c r="N44" i="4" l="1"/>
  <c r="M54" i="4" l="1"/>
  <c r="M62" i="4" s="1"/>
  <c r="N54" i="4" l="1"/>
  <c r="M14" i="4"/>
  <c r="E72" i="4"/>
  <c r="F72" i="4"/>
  <c r="E62" i="4"/>
  <c r="F62" i="4"/>
  <c r="L65" i="4"/>
  <c r="L72" i="4" s="1"/>
  <c r="L54" i="4"/>
  <c r="L44" i="4"/>
  <c r="L30" i="4"/>
  <c r="I72" i="4"/>
  <c r="G72" i="4"/>
  <c r="C72" i="4"/>
  <c r="B72" i="4"/>
  <c r="G62" i="4"/>
  <c r="C62" i="4"/>
  <c r="B62" i="4"/>
  <c r="I62" i="4"/>
  <c r="N62" i="4" l="1"/>
  <c r="P14" i="4"/>
  <c r="N14" i="4"/>
  <c r="L62" i="4"/>
  <c r="P81" i="4"/>
  <c r="O81" i="4"/>
  <c r="O14" i="4"/>
  <c r="P30" i="4"/>
  <c r="O44" i="4"/>
  <c r="P65" i="4"/>
  <c r="P72" i="4" s="1"/>
  <c r="O65" i="4"/>
  <c r="O72" i="4" s="1"/>
  <c r="P54" i="4"/>
  <c r="O54" i="4"/>
  <c r="D72" i="4"/>
  <c r="D62" i="4"/>
  <c r="H62" i="4"/>
  <c r="H72" i="4"/>
  <c r="J75" i="4"/>
  <c r="I75" i="4"/>
  <c r="P62" i="4" l="1"/>
  <c r="O62" i="4"/>
  <c r="P25" i="2"/>
  <c r="P24" i="2"/>
  <c r="O25" i="2"/>
  <c r="O24" i="2"/>
  <c r="N24" i="2"/>
  <c r="N25" i="2"/>
  <c r="M24" i="2"/>
  <c r="M25" i="2"/>
  <c r="L24" i="2"/>
  <c r="L25" i="2"/>
  <c r="N35" i="2"/>
  <c r="M12" i="2"/>
  <c r="N15" i="2" l="1"/>
  <c r="M23" i="2"/>
  <c r="M22" i="2"/>
  <c r="M13" i="2"/>
  <c r="B34" i="2"/>
  <c r="B30" i="2"/>
  <c r="M15" i="2"/>
  <c r="N23" i="2"/>
  <c r="N12" i="2"/>
  <c r="N22" i="2"/>
  <c r="N32" i="2"/>
  <c r="N31" i="2"/>
  <c r="M36" i="2"/>
  <c r="M35" i="2"/>
  <c r="N36" i="2"/>
  <c r="M32" i="2"/>
  <c r="M31" i="2"/>
  <c r="B21" i="2"/>
  <c r="B10" i="2"/>
  <c r="F34" i="2"/>
  <c r="F21" i="2"/>
  <c r="F30" i="2"/>
  <c r="F10" i="2"/>
  <c r="F14" i="2" l="1"/>
  <c r="C14" i="2"/>
  <c r="B14" i="2"/>
  <c r="G14" i="2"/>
  <c r="C19" i="2"/>
  <c r="N13" i="2"/>
  <c r="N10" i="2"/>
  <c r="M10" i="2"/>
  <c r="M21" i="2"/>
  <c r="N21" i="2"/>
  <c r="N30" i="2"/>
  <c r="M30" i="2"/>
  <c r="N34" i="2"/>
  <c r="M34" i="2"/>
  <c r="B19" i="2" l="1"/>
  <c r="C26" i="2"/>
  <c r="G19" i="2"/>
  <c r="F19" i="2"/>
  <c r="M14" i="2"/>
  <c r="N14" i="2"/>
  <c r="I34" i="2"/>
  <c r="I10" i="2"/>
  <c r="I21" i="2"/>
  <c r="B26" i="2" l="1"/>
  <c r="G26" i="2"/>
  <c r="C28" i="2"/>
  <c r="C33" i="2"/>
  <c r="N19" i="2"/>
  <c r="M19" i="2"/>
  <c r="D34" i="2"/>
  <c r="P32" i="2"/>
  <c r="O32" i="2"/>
  <c r="P31" i="2"/>
  <c r="O31" i="2"/>
  <c r="P36" i="2"/>
  <c r="O36" i="2"/>
  <c r="O35" i="2"/>
  <c r="P35" i="2"/>
  <c r="H34" i="2"/>
  <c r="H30" i="2"/>
  <c r="D30" i="2"/>
  <c r="D10" i="2"/>
  <c r="D21" i="2"/>
  <c r="B27" i="2" l="1"/>
  <c r="B33" i="2"/>
  <c r="C37" i="2"/>
  <c r="G28" i="2"/>
  <c r="G96" i="2" s="1"/>
  <c r="G105" i="2" s="1"/>
  <c r="P30" i="2"/>
  <c r="O30" i="2"/>
  <c r="O34" i="2"/>
  <c r="P34" i="2"/>
  <c r="C10" i="4" l="1"/>
  <c r="B37" i="2"/>
  <c r="B10" i="4" s="1"/>
  <c r="B51" i="4" s="1"/>
  <c r="D14" i="2"/>
  <c r="I14" i="2"/>
  <c r="I19" i="2" s="1"/>
  <c r="B75" i="4" l="1"/>
  <c r="B78" i="4" s="1"/>
  <c r="C51" i="4"/>
  <c r="C75" i="4" s="1"/>
  <c r="B38" i="2"/>
  <c r="D19" i="2"/>
  <c r="P15" i="2"/>
  <c r="O15" i="2"/>
  <c r="P12" i="2"/>
  <c r="O12" i="2"/>
  <c r="P23" i="2"/>
  <c r="O23" i="2"/>
  <c r="O13" i="2"/>
  <c r="P13" i="2"/>
  <c r="P22" i="2"/>
  <c r="O22" i="2"/>
  <c r="H21" i="2"/>
  <c r="B20" i="2"/>
  <c r="C20" i="2"/>
  <c r="F26" i="2"/>
  <c r="G20" i="2"/>
  <c r="I26" i="2"/>
  <c r="I20" i="2"/>
  <c r="H10" i="2"/>
  <c r="D20" i="2" l="1"/>
  <c r="P21" i="2"/>
  <c r="O21" i="2"/>
  <c r="H14" i="2"/>
  <c r="P10" i="2"/>
  <c r="O10" i="2"/>
  <c r="F33" i="2"/>
  <c r="N26" i="2"/>
  <c r="M26" i="2"/>
  <c r="D26" i="2"/>
  <c r="G29" i="2"/>
  <c r="G33" i="2"/>
  <c r="I28" i="2"/>
  <c r="I33" i="2"/>
  <c r="C29" i="2"/>
  <c r="C38" i="2"/>
  <c r="I27" i="2"/>
  <c r="C27" i="2"/>
  <c r="G27" i="2"/>
  <c r="F27" i="2"/>
  <c r="L74" i="3"/>
  <c r="L75" i="3"/>
  <c r="I29" i="2" l="1"/>
  <c r="I96" i="2"/>
  <c r="I105" i="2" s="1"/>
  <c r="H19" i="2"/>
  <c r="F37" i="2"/>
  <c r="N33" i="2"/>
  <c r="M33" i="2"/>
  <c r="D33" i="2"/>
  <c r="D27" i="2"/>
  <c r="O14" i="2"/>
  <c r="P14" i="2"/>
  <c r="G37" i="2"/>
  <c r="I37" i="2"/>
  <c r="I38" i="2" s="1"/>
  <c r="O34" i="3"/>
  <c r="O38" i="3" s="1"/>
  <c r="F10" i="4" l="1"/>
  <c r="F51" i="4" s="1"/>
  <c r="F75" i="4" s="1"/>
  <c r="C77" i="4"/>
  <c r="C78" i="4" s="1"/>
  <c r="G38" i="2"/>
  <c r="G10" i="4"/>
  <c r="D37" i="2"/>
  <c r="P19" i="2"/>
  <c r="O19" i="2"/>
  <c r="H26" i="2"/>
  <c r="H20" i="2"/>
  <c r="F38" i="2"/>
  <c r="N37" i="2"/>
  <c r="M37" i="2"/>
  <c r="D10" i="4" l="1"/>
  <c r="M10" i="4"/>
  <c r="M51" i="4" s="1"/>
  <c r="N10" i="4"/>
  <c r="N51" i="4" s="1"/>
  <c r="G51" i="4"/>
  <c r="G75" i="4" s="1"/>
  <c r="H33" i="2"/>
  <c r="P26" i="2"/>
  <c r="O26" i="2"/>
  <c r="H27" i="2"/>
  <c r="D38" i="2"/>
  <c r="N78" i="3"/>
  <c r="Q69" i="3"/>
  <c r="P69" i="3"/>
  <c r="O69" i="3"/>
  <c r="N38" i="3"/>
  <c r="L63" i="3"/>
  <c r="L65" i="3"/>
  <c r="L29" i="3"/>
  <c r="L13" i="3"/>
  <c r="L16" i="3"/>
  <c r="M75" i="4" l="1"/>
  <c r="D51" i="4"/>
  <c r="D77" i="4"/>
  <c r="N40" i="3"/>
  <c r="O40" i="3"/>
  <c r="N80" i="3"/>
  <c r="H37" i="2"/>
  <c r="O33" i="2"/>
  <c r="P33" i="2"/>
  <c r="Q80" i="3"/>
  <c r="Q40" i="3"/>
  <c r="P80" i="3"/>
  <c r="P40" i="3"/>
  <c r="O80" i="3"/>
  <c r="H10" i="4" l="1"/>
  <c r="D75" i="4"/>
  <c r="N75" i="4"/>
  <c r="H38" i="2"/>
  <c r="P37" i="2"/>
  <c r="O37" i="2"/>
  <c r="D78" i="4" l="1"/>
  <c r="H51" i="4"/>
  <c r="H75" i="4" s="1"/>
  <c r="P10" i="4"/>
  <c r="P51" i="4" s="1"/>
  <c r="O10" i="4"/>
  <c r="O51" i="4" s="1"/>
  <c r="L37" i="3"/>
  <c r="L36" i="3"/>
  <c r="L35" i="3"/>
  <c r="L34" i="3"/>
  <c r="L33" i="3"/>
  <c r="L32" i="3"/>
  <c r="L31" i="3"/>
  <c r="L30" i="3"/>
  <c r="L28" i="3"/>
  <c r="L27" i="3"/>
  <c r="L26" i="3"/>
  <c r="L25" i="3"/>
  <c r="L24" i="3"/>
  <c r="P75" i="4" l="1"/>
  <c r="E77" i="4"/>
  <c r="L38" i="3"/>
  <c r="E38" i="3"/>
  <c r="G38" i="3"/>
  <c r="I38" i="3"/>
  <c r="J38" i="3"/>
  <c r="L20" i="3"/>
  <c r="L19" i="3"/>
  <c r="L18" i="3"/>
  <c r="L17" i="3"/>
  <c r="L15" i="3"/>
  <c r="L14" i="3"/>
  <c r="L12" i="3"/>
  <c r="O75" i="4" l="1"/>
  <c r="L21" i="3"/>
  <c r="L40" i="3" s="1"/>
  <c r="E21" i="3"/>
  <c r="H38" i="3"/>
  <c r="E40" i="3" l="1"/>
  <c r="M78" i="3" l="1"/>
  <c r="F56" i="3"/>
  <c r="M69" i="3"/>
  <c r="F69" i="3"/>
  <c r="F78" i="3"/>
  <c r="G78" i="3"/>
  <c r="H78" i="3"/>
  <c r="I78" i="3"/>
  <c r="L72" i="3"/>
  <c r="L73" i="3"/>
  <c r="L77" i="3"/>
  <c r="G69" i="3"/>
  <c r="H69" i="3"/>
  <c r="I69" i="3"/>
  <c r="L68" i="3"/>
  <c r="L67" i="3"/>
  <c r="L66" i="3"/>
  <c r="L64" i="3"/>
  <c r="L60" i="3"/>
  <c r="L61" i="3"/>
  <c r="G56" i="3"/>
  <c r="H56" i="3"/>
  <c r="I56" i="3"/>
  <c r="L53" i="3"/>
  <c r="L54" i="3"/>
  <c r="L55" i="3"/>
  <c r="L52" i="3"/>
  <c r="L51" i="3"/>
  <c r="L49" i="3"/>
  <c r="L50" i="3"/>
  <c r="L48" i="3"/>
  <c r="L45" i="3"/>
  <c r="L46" i="3"/>
  <c r="G21" i="3"/>
  <c r="H21" i="3"/>
  <c r="I21" i="3"/>
  <c r="M80" i="3" l="1"/>
  <c r="H40" i="3"/>
  <c r="M11" i="3"/>
  <c r="M21" i="3" s="1"/>
  <c r="F80" i="3"/>
  <c r="M38" i="3"/>
  <c r="L78" i="3"/>
  <c r="E78" i="3"/>
  <c r="L44" i="3"/>
  <c r="L56" i="3" s="1"/>
  <c r="E56" i="3"/>
  <c r="L59" i="3"/>
  <c r="L69" i="3" s="1"/>
  <c r="E69" i="3"/>
  <c r="J80" i="3"/>
  <c r="I80" i="3"/>
  <c r="F38" i="3"/>
  <c r="H80" i="3"/>
  <c r="G80" i="3"/>
  <c r="F21" i="3"/>
  <c r="H81" i="2"/>
  <c r="H16" i="2" l="1"/>
  <c r="D28" i="2"/>
  <c r="D96" i="2" s="1"/>
  <c r="D105" i="2" s="1"/>
  <c r="H28" i="2"/>
  <c r="M40" i="3"/>
  <c r="E80" i="3"/>
  <c r="L80" i="3"/>
  <c r="O89" i="2"/>
  <c r="O90" i="2"/>
  <c r="D93" i="2"/>
  <c r="H93" i="2"/>
  <c r="I93" i="2"/>
  <c r="L74" i="2"/>
  <c r="L78" i="2"/>
  <c r="P78" i="2"/>
  <c r="H29" i="2" l="1"/>
  <c r="H96" i="2"/>
  <c r="H105" i="2" s="1"/>
  <c r="B81" i="2"/>
  <c r="B28" i="2"/>
  <c r="P90" i="2"/>
  <c r="N89" i="2"/>
  <c r="M89" i="2"/>
  <c r="O78" i="2"/>
  <c r="N78" i="2"/>
  <c r="M78" i="2"/>
  <c r="P89" i="2"/>
  <c r="N90" i="2"/>
  <c r="M90" i="2"/>
  <c r="D29" i="2"/>
  <c r="B93" i="2"/>
  <c r="B29" i="2" l="1"/>
  <c r="B16" i="2"/>
  <c r="M17" i="2"/>
  <c r="F81" i="2"/>
  <c r="M79" i="2"/>
  <c r="N79" i="2"/>
  <c r="P79" i="2"/>
  <c r="O79" i="2"/>
  <c r="N76" i="2"/>
  <c r="M76" i="2"/>
  <c r="O76" i="2"/>
  <c r="P76" i="2"/>
  <c r="N92" i="2"/>
  <c r="M92" i="2"/>
  <c r="O92" i="2"/>
  <c r="P92" i="2"/>
  <c r="N77" i="2"/>
  <c r="M77" i="2"/>
  <c r="P77" i="2"/>
  <c r="O77" i="2"/>
  <c r="N84" i="2"/>
  <c r="M84" i="2"/>
  <c r="O84" i="2"/>
  <c r="P84" i="2"/>
  <c r="N71" i="2"/>
  <c r="M71" i="2"/>
  <c r="O71" i="2"/>
  <c r="P71" i="2"/>
  <c r="M85" i="2"/>
  <c r="N85" i="2"/>
  <c r="P85" i="2"/>
  <c r="O85" i="2"/>
  <c r="N72" i="2"/>
  <c r="M72" i="2"/>
  <c r="O72" i="2"/>
  <c r="P72" i="2"/>
  <c r="N73" i="2"/>
  <c r="M73" i="2"/>
  <c r="O73" i="2"/>
  <c r="P73" i="2"/>
  <c r="M74" i="2"/>
  <c r="N74" i="2"/>
  <c r="P74" i="2"/>
  <c r="O74" i="2"/>
  <c r="N88" i="2"/>
  <c r="M88" i="2"/>
  <c r="O88" i="2"/>
  <c r="P88" i="2"/>
  <c r="N70" i="2"/>
  <c r="M70" i="2"/>
  <c r="N86" i="2"/>
  <c r="M86" i="2"/>
  <c r="P86" i="2"/>
  <c r="O86" i="2"/>
  <c r="N87" i="2"/>
  <c r="M87" i="2"/>
  <c r="P87" i="2"/>
  <c r="O87" i="2"/>
  <c r="M75" i="2"/>
  <c r="N75" i="2"/>
  <c r="P75" i="2"/>
  <c r="O75" i="2"/>
  <c r="N91" i="2"/>
  <c r="M91" i="2"/>
  <c r="O91" i="2"/>
  <c r="P91" i="2"/>
  <c r="F28" i="2"/>
  <c r="F96" i="2" s="1"/>
  <c r="F105" i="2" s="1"/>
  <c r="F93" i="2"/>
  <c r="O81" i="2" l="1"/>
  <c r="P17" i="2"/>
  <c r="O17" i="2"/>
  <c r="N81" i="2"/>
  <c r="N17" i="2"/>
  <c r="P93" i="2"/>
  <c r="O93" i="2"/>
  <c r="M93" i="2"/>
  <c r="N93" i="2"/>
  <c r="F16" i="2"/>
  <c r="O16" i="2" s="1"/>
  <c r="P81" i="2"/>
  <c r="M81" i="2"/>
  <c r="F29" i="2"/>
  <c r="P28" i="2"/>
  <c r="P96" i="2" s="1"/>
  <c r="P105" i="2" s="1"/>
  <c r="N28" i="2"/>
  <c r="N96" i="2" s="1"/>
  <c r="N105" i="2" s="1"/>
  <c r="O28" i="2"/>
  <c r="O96" i="2" s="1"/>
  <c r="O105" i="2" s="1"/>
  <c r="M28" i="2"/>
  <c r="M96" i="2" s="1"/>
  <c r="M105" i="2" s="1"/>
  <c r="J95" i="2"/>
  <c r="I95" i="2"/>
  <c r="H95" i="2"/>
  <c r="G95" i="2"/>
  <c r="F95" i="2"/>
  <c r="E95" i="2"/>
  <c r="D95" i="2"/>
  <c r="C95" i="2"/>
  <c r="B95" i="2"/>
  <c r="Q7" i="2"/>
  <c r="Q68" i="2" s="1"/>
  <c r="P7" i="2"/>
  <c r="O7" i="2"/>
  <c r="N7" i="2"/>
  <c r="M7" i="2"/>
  <c r="M68" i="2" s="1"/>
  <c r="L7" i="2"/>
  <c r="J7" i="2"/>
  <c r="I7" i="2"/>
  <c r="H7" i="2"/>
  <c r="H68" i="2" s="1"/>
  <c r="G7" i="2"/>
  <c r="F7" i="2"/>
  <c r="F68" i="2" s="1"/>
  <c r="E7" i="2"/>
  <c r="D7" i="2"/>
  <c r="D68" i="2" s="1"/>
  <c r="C7" i="2"/>
  <c r="B7" i="2"/>
  <c r="Q16" i="2" l="1"/>
  <c r="M16" i="2"/>
  <c r="P16" i="2"/>
  <c r="N16" i="2"/>
  <c r="M9" i="2"/>
  <c r="D9" i="2"/>
  <c r="F9" i="2"/>
  <c r="Q9" i="2"/>
  <c r="I68" i="2"/>
  <c r="I9" i="2"/>
  <c r="N68" i="2"/>
  <c r="N9" i="2"/>
  <c r="H9" i="2"/>
  <c r="L68" i="2"/>
  <c r="L9" i="2"/>
  <c r="B68" i="2"/>
  <c r="B9" i="2"/>
  <c r="J68" i="2"/>
  <c r="J9" i="2"/>
  <c r="O68" i="2"/>
  <c r="O9" i="2"/>
  <c r="C68" i="2"/>
  <c r="C9" i="2"/>
  <c r="P68" i="2"/>
  <c r="P9" i="2"/>
  <c r="G68" i="2"/>
  <c r="G9" i="2"/>
  <c r="E68" i="2"/>
  <c r="E9" i="2"/>
  <c r="F40" i="3" l="1"/>
  <c r="G40" i="3"/>
  <c r="I40" i="3"/>
  <c r="J40" i="3"/>
  <c r="G80" i="4" l="1"/>
  <c r="L80" i="4"/>
  <c r="H80" i="4"/>
  <c r="M80" i="4"/>
  <c r="I80" i="4"/>
  <c r="N80" i="4"/>
  <c r="B80" i="4"/>
  <c r="F80" i="4"/>
  <c r="J80" i="4"/>
  <c r="O80" i="4"/>
  <c r="C80" i="4"/>
  <c r="P80" i="4"/>
  <c r="D80" i="4"/>
  <c r="Q80" i="4"/>
  <c r="E80" i="4"/>
  <c r="L85" i="2" l="1"/>
  <c r="L84" i="2" l="1"/>
  <c r="L80" i="2"/>
  <c r="L76" i="2" l="1"/>
  <c r="L18" i="2" l="1"/>
  <c r="L91" i="2"/>
  <c r="L90" i="2"/>
  <c r="L89" i="2"/>
  <c r="L87" i="2"/>
  <c r="L88" i="2"/>
  <c r="L79" i="2"/>
  <c r="L75" i="2"/>
  <c r="L86" i="2" l="1"/>
  <c r="L92" i="2"/>
  <c r="L93" i="2" s="1"/>
  <c r="L77" i="2"/>
  <c r="L71" i="2"/>
  <c r="L73" i="2"/>
  <c r="L70" i="2" l="1"/>
  <c r="E93" i="2"/>
  <c r="L72" i="2" l="1"/>
  <c r="L81" i="2" s="1"/>
  <c r="E81" i="2"/>
  <c r="E16" i="2" s="1"/>
  <c r="L17" i="2" l="1"/>
  <c r="L23" i="2" l="1"/>
  <c r="E21" i="2" l="1"/>
  <c r="L21" i="2" s="1"/>
  <c r="L22" i="2"/>
  <c r="L32" i="2" l="1"/>
  <c r="L31" i="2" l="1"/>
  <c r="E30" i="2"/>
  <c r="L30" i="2" s="1"/>
  <c r="L35" i="2" l="1"/>
  <c r="L36" i="2"/>
  <c r="E34" i="2" l="1"/>
  <c r="L34" i="2" s="1"/>
  <c r="L16" i="2" l="1"/>
  <c r="L15" i="2" l="1"/>
  <c r="L12" i="2" l="1"/>
  <c r="L13" i="2" l="1"/>
  <c r="E10" i="2" l="1"/>
  <c r="L11" i="2"/>
  <c r="L10" i="2" l="1"/>
  <c r="E14" i="2"/>
  <c r="E19" i="2" l="1"/>
  <c r="L14" i="2"/>
  <c r="E26" i="2" l="1"/>
  <c r="E20" i="2"/>
  <c r="L19" i="2"/>
  <c r="L20" i="2" l="1"/>
  <c r="E28" i="2"/>
  <c r="E96" i="2" s="1"/>
  <c r="E105" i="2" s="1"/>
  <c r="E33" i="2"/>
  <c r="E27" i="2"/>
  <c r="L26" i="2"/>
  <c r="L27" i="2" l="1"/>
  <c r="E37" i="2"/>
  <c r="L33" i="2"/>
  <c r="E29" i="2"/>
  <c r="L28" i="2"/>
  <c r="L96" i="2" s="1"/>
  <c r="L105" i="2" s="1"/>
  <c r="E38" i="2" l="1"/>
  <c r="E10" i="4"/>
  <c r="L37" i="2"/>
  <c r="E51" i="4" l="1"/>
  <c r="E75" i="4" s="1"/>
  <c r="E78" i="4" s="1"/>
  <c r="L10" i="4"/>
  <c r="L51" i="4" s="1"/>
  <c r="L75" i="4" l="1"/>
  <c r="L78" i="4" s="1"/>
  <c r="M77" i="4" s="1"/>
  <c r="F77" i="4"/>
  <c r="F78" i="4" s="1"/>
  <c r="G77" i="4" l="1"/>
  <c r="G78" i="4" s="1"/>
  <c r="M78" i="4"/>
  <c r="P77" i="4"/>
  <c r="P78" i="4" s="1"/>
  <c r="O77" i="4"/>
  <c r="O78" i="4" s="1"/>
  <c r="N77" i="4"/>
  <c r="N78" i="4" s="1"/>
  <c r="H77" i="4" l="1"/>
  <c r="H78" i="4" s="1"/>
  <c r="Q77" i="4"/>
  <c r="Q78" i="4" s="1"/>
  <c r="I77" i="4" l="1"/>
  <c r="I78" i="4" s="1"/>
  <c r="J77" i="4" l="1"/>
  <c r="J7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Dinely Paula Belshoff (VIX Matriz)</author>
    <author>tc={7ABC35D3-FD6F-463C-970F-268AB73969B9}</author>
  </authors>
  <commentList>
    <comment ref="A6" authorId="0" shapeId="0" xr:uid="{11E23AEF-FA6B-4709-AD9F-860BBFDEB64B}">
      <text>
        <r>
          <rPr>
            <sz val="9"/>
            <color indexed="81"/>
            <rFont val="Segoe UI"/>
            <family val="2"/>
          </rPr>
          <t>EN or PT</t>
        </r>
      </text>
    </comment>
    <comment ref="D93" authorId="1" shapeId="0" xr:uid="{7ABC35D3-FD6F-463C-970F-268AB73969B9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Este valor está fazendo com que o consolidado anual não bata - df 4t22</t>
        </r>
      </text>
    </comment>
  </commentList>
</comments>
</file>

<file path=xl/sharedStrings.xml><?xml version="1.0" encoding="utf-8"?>
<sst xmlns="http://schemas.openxmlformats.org/spreadsheetml/2006/main" count="332" uniqueCount="264">
  <si>
    <t>PT</t>
  </si>
  <si>
    <t>EN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</si>
  <si>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</si>
  <si>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</si>
  <si>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</si>
  <si>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</si>
  <si>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</si>
  <si>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</si>
  <si>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</si>
  <si>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</si>
  <si>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</si>
  <si>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6M23</t>
  </si>
  <si>
    <t>9M23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</si>
  <si>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</si>
  <si>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</si>
  <si>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</si>
  <si>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</si>
  <si>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</si>
  <si>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</si>
  <si>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</si>
  <si>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</si>
  <si>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</si>
  <si>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 xml:space="preserve">EN </t>
  </si>
  <si>
    <t>(Em milhares de reais)</t>
  </si>
  <si>
    <t>RECEITA COM VENDAS E PRESTAÇÃO DE SERVIÇOS</t>
  </si>
  <si>
    <t>Receita com prestação de serviços</t>
  </si>
  <si>
    <t>Receita com vendas</t>
  </si>
  <si>
    <t>Depreciação</t>
  </si>
  <si>
    <t>Margem Bruta</t>
  </si>
  <si>
    <t>DESPESAS (RECEITAS) OPERACIONAIS</t>
  </si>
  <si>
    <t>Outras receitas (despesas) operacionais, líquidas</t>
  </si>
  <si>
    <t>Resultado de equivalência patrimonial</t>
  </si>
  <si>
    <t>EBITDA</t>
  </si>
  <si>
    <t>Margem EBITDA</t>
  </si>
  <si>
    <t>Margem EBIT</t>
  </si>
  <si>
    <t>LUCRO ANTES DOS EFEITOS TRIBUTÁRIOS</t>
  </si>
  <si>
    <t>CUSTOS E DESPESAS OPERACIONAIS</t>
  </si>
  <si>
    <t>Custos (R$ Mil)</t>
  </si>
  <si>
    <t>Mão de obra e encargos</t>
  </si>
  <si>
    <t>Insumos</t>
  </si>
  <si>
    <t>Aluguel de imóveis e equipamentos</t>
  </si>
  <si>
    <t>Serviços de terceiros</t>
  </si>
  <si>
    <t>Total</t>
  </si>
  <si>
    <t>Despesas (R$ Mil)</t>
  </si>
  <si>
    <t>Provisão para contingências</t>
  </si>
  <si>
    <t>Provision for contingencies</t>
  </si>
  <si>
    <t>INDICADORES PROFORMA</t>
  </si>
  <si>
    <t xml:space="preserve">BALANÇO PATRIMONIAL CONSOLIDADO </t>
  </si>
  <si>
    <t>ATIVO</t>
  </si>
  <si>
    <t>CIRCULANTE</t>
  </si>
  <si>
    <t>Caixa e equivalentes de caixa</t>
  </si>
  <si>
    <t>Contas a receber</t>
  </si>
  <si>
    <t>Accounts receivable</t>
  </si>
  <si>
    <t>Estoques</t>
  </si>
  <si>
    <t>Inventories</t>
  </si>
  <si>
    <t>Tributos a recuperar</t>
  </si>
  <si>
    <t>Tax credits</t>
  </si>
  <si>
    <t>Imposto de renda e contribuição social a recuperar</t>
  </si>
  <si>
    <t>Créditos diversos e retenções contratuais</t>
  </si>
  <si>
    <t>Outras contas a receber</t>
  </si>
  <si>
    <t>Despesas antecipadas</t>
  </si>
  <si>
    <t>Operações com derivativos</t>
  </si>
  <si>
    <t>Estoques de veículos e equipamentos</t>
  </si>
  <si>
    <t>ATIVO CIRCULANTE TOTAL</t>
  </si>
  <si>
    <t>NÃO CIRCULANTE</t>
  </si>
  <si>
    <t>Créditos com partes relacionadas</t>
  </si>
  <si>
    <t>Títulos e Valores Mobiliários</t>
  </si>
  <si>
    <t>Imposto de renda e contribuição social diferidos</t>
  </si>
  <si>
    <t>Despesas Antecipadas</t>
  </si>
  <si>
    <t>Depósitos judiciais e outras contas</t>
  </si>
  <si>
    <t>Outros ativos financeiros e Demais Ativos</t>
  </si>
  <si>
    <t>Investimentos</t>
  </si>
  <si>
    <t>Imobilizado</t>
  </si>
  <si>
    <t>Direito de Uso</t>
  </si>
  <si>
    <t>Intangível</t>
  </si>
  <si>
    <t>ATIVO NÃO CIRCULANTE TOTAL</t>
  </si>
  <si>
    <t>ATIVO TOTAL</t>
  </si>
  <si>
    <t>PASSIVO</t>
  </si>
  <si>
    <t>Empréstimos e financiamentos</t>
  </si>
  <si>
    <t xml:space="preserve">Debêntures e Notas comerciais </t>
  </si>
  <si>
    <t>Arrendamento mercantil</t>
  </si>
  <si>
    <t>Fornecedores</t>
  </si>
  <si>
    <t>Suppliers</t>
  </si>
  <si>
    <t>Obrigações trabalhistas</t>
  </si>
  <si>
    <t>Labor obligations</t>
  </si>
  <si>
    <t>Obrigações tributárias</t>
  </si>
  <si>
    <t>Tax liabilities</t>
  </si>
  <si>
    <t>Contas a pagar</t>
  </si>
  <si>
    <t>Imposto de renda e contribuição social a recolher</t>
  </si>
  <si>
    <t>Adiantamento de clientes</t>
  </si>
  <si>
    <t>Dividendos a pagar</t>
  </si>
  <si>
    <t>Operações com Derivativos</t>
  </si>
  <si>
    <t>PASSIVO CIRCULANTE TOTAL</t>
  </si>
  <si>
    <t>PASSIVO NÃO CIRCULANTE TOTAL</t>
  </si>
  <si>
    <t>PATRIMÔNIO LÍQUIDO</t>
  </si>
  <si>
    <t>Capital social</t>
  </si>
  <si>
    <t>Reservas de capital</t>
  </si>
  <si>
    <t>Reservas legais</t>
  </si>
  <si>
    <t>Reservas de lucros</t>
  </si>
  <si>
    <t>Ajustes de Avaliação Patrimonial</t>
  </si>
  <si>
    <t>PATRIMÔNIO LÍQUIDO TOTAL</t>
  </si>
  <si>
    <t>TOTAL DO PASSIVO E DO PATRIMÔNIO LÍQUIDO</t>
  </si>
  <si>
    <t>DEMONSTRAÇÃO DO FLUXO DE CAIXA CONSOLIDADO</t>
  </si>
  <si>
    <t>STATEMENT OF CASH FLOWS</t>
  </si>
  <si>
    <t>(In thousand of Brazilian reais)</t>
  </si>
  <si>
    <t>FLUXO DE CAIXA DE ATIVIDADES OPERACIONAIS</t>
  </si>
  <si>
    <t>CASH FLOW FROM OPERATING ACTIVITIES</t>
  </si>
  <si>
    <t>LUCRO LÍQUIDO</t>
  </si>
  <si>
    <t>OPERATING PROFIT BEFORE INCOME TAX AND SOCIAL CONTRIBUTION</t>
  </si>
  <si>
    <t>Ajustes para conciliar lucro com caixa gerado pelas atividades operacionais</t>
  </si>
  <si>
    <t>Adjusments to reconcile income to cash provided by operating activities</t>
  </si>
  <si>
    <t>Depreciações e amortizações</t>
  </si>
  <si>
    <t>Depreciação e amortização</t>
  </si>
  <si>
    <t>Depreciation and amortization</t>
  </si>
  <si>
    <t xml:space="preserve">Alienações de ativos imobilizado e intangíveis </t>
  </si>
  <si>
    <t>Valor residual do ativo imobilizado e intangível baixado e estoques de veículos e equipamentos</t>
  </si>
  <si>
    <t>Residual value of fixed and intangible assets written off and vehicle and equipment inventories</t>
  </si>
  <si>
    <t>Alienações de veículos e equipamentos</t>
  </si>
  <si>
    <t>Realização do valor justo sobre intangível</t>
  </si>
  <si>
    <t>Realization of fair value in intangibles</t>
  </si>
  <si>
    <t>Juros sobre ativo financeiro Mantido até o Vencimento</t>
  </si>
  <si>
    <t>Interest on financial assets held to maturity</t>
  </si>
  <si>
    <t>Juros, variações monetárias e cambial sobre empréstimos não realizado</t>
  </si>
  <si>
    <t>Juros sobre empréstimos</t>
  </si>
  <si>
    <t>Interest on loans</t>
  </si>
  <si>
    <t>Variações monetárias sobre depósitos judiciais e contingências</t>
  </si>
  <si>
    <t>Monetary variations on court deposits and contingencies</t>
  </si>
  <si>
    <t>Provisão(reversão) para contingências</t>
  </si>
  <si>
    <t>Variações monetárias cambiais e valorizações de derivativos ao valor justo por meio do resultado</t>
  </si>
  <si>
    <t>Currency variations and derivative valuations at fair value through result</t>
  </si>
  <si>
    <t>Perda / Recuperação de valores ativos</t>
  </si>
  <si>
    <t>Provisão(reversão) perdas esperadas</t>
  </si>
  <si>
    <t>Despesa/receita de imposto de renda e contribuição social</t>
  </si>
  <si>
    <t>Reversão/Realização de reserva de incentivos fiscais</t>
  </si>
  <si>
    <t>Reversal/Revaluation of reserve for tax incentives</t>
  </si>
  <si>
    <t>Juros sobre ativo financeiro mantido até o vencimento</t>
  </si>
  <si>
    <t>Reserva de reavaliação</t>
  </si>
  <si>
    <t>Revaluation reserve</t>
  </si>
  <si>
    <t>Impairment de veículos e outros bens</t>
  </si>
  <si>
    <t>Impairment of vehicles and other assets</t>
  </si>
  <si>
    <t>Provisão (reversão) para devedores duvidosos</t>
  </si>
  <si>
    <t>Provision (reversal) for bad debts</t>
  </si>
  <si>
    <t>Variação nos ativos e passivos operacionais</t>
  </si>
  <si>
    <t>Changes in operating assets and liabilities</t>
  </si>
  <si>
    <t xml:space="preserve">Contas a receber </t>
  </si>
  <si>
    <t>Expenses paid in advance</t>
  </si>
  <si>
    <t xml:space="preserve">Outros ativos </t>
  </si>
  <si>
    <t>Other assets</t>
  </si>
  <si>
    <t>Outros ativos e passivos circulante e não circulante</t>
  </si>
  <si>
    <t>Other liabilities and other assests current and non-current</t>
  </si>
  <si>
    <t>CAIXA GERADO PELAS ATIVIDADES OPERACIONAIS</t>
  </si>
  <si>
    <t>CASH PROVIDED BY OPERATING ACTIVITIES</t>
  </si>
  <si>
    <t>Imposto de renda e contribuição social pagos</t>
  </si>
  <si>
    <t>Income tax and social contribution paid</t>
  </si>
  <si>
    <t>Juros pagos e IFRS 16</t>
  </si>
  <si>
    <t>Aquisição e renovação da frota de veículos</t>
  </si>
  <si>
    <t>Acquisition and renewal of vehicle fleet</t>
  </si>
  <si>
    <t>Aquisição e renovação de frota de veículos</t>
  </si>
  <si>
    <t>Juros pagos</t>
  </si>
  <si>
    <t>Interest paid</t>
  </si>
  <si>
    <t>CAIXA LÍQUIDO GERADO PELAS ATIVIDADES OPERACIONAIS</t>
  </si>
  <si>
    <t>NET CASH (USED IN) PROVIDED BY OPERATING ACTIVITIES</t>
  </si>
  <si>
    <t>FLUXO DE CAIXA DE ATIVIDADES DE INVESTIMENTO</t>
  </si>
  <si>
    <t>CASH FLOW FROM INVESTING ACTIVITIES</t>
  </si>
  <si>
    <t>Aquisição de outros ativos imobilizado e intangíveis</t>
  </si>
  <si>
    <t>Aquisições de bens do ativo permanente</t>
  </si>
  <si>
    <t>Acquisition of permanent assets</t>
  </si>
  <si>
    <t>Aporte de capital em controladas</t>
  </si>
  <si>
    <t>Instrumento financeiro MAV</t>
  </si>
  <si>
    <t>Dividendos recebidos</t>
  </si>
  <si>
    <t>Ativos mantidos ate o vencimento</t>
  </si>
  <si>
    <t>Aquisição de controlada, liquido de caixa</t>
  </si>
  <si>
    <t>Incentivos Fiscais</t>
  </si>
  <si>
    <t>Tax incentives</t>
  </si>
  <si>
    <t>Aquisição de controlada</t>
  </si>
  <si>
    <t>Acquisition of subsidiary company</t>
  </si>
  <si>
    <t>Baixa de outros investimentos</t>
  </si>
  <si>
    <t>CAIXA LÍQUIDO UTILIZADO NAS ATIVIDADES DE INVESTIMENTO</t>
  </si>
  <si>
    <t>NET CASH USED IN INVESTING ACTIVITIES</t>
  </si>
  <si>
    <t>FLUXO DE CAIXA DE ATIVIDADES DE FINANCIAMENTO</t>
  </si>
  <si>
    <t>CASH FLOW FROM FINANCING ACTIVITIES</t>
  </si>
  <si>
    <t>Captações de empréstimos e financiamentos</t>
  </si>
  <si>
    <t>Captações de empréstimos</t>
  </si>
  <si>
    <t>Loans raised</t>
  </si>
  <si>
    <t>Dividendos pagos</t>
  </si>
  <si>
    <t>Pagamento de empréstimos</t>
  </si>
  <si>
    <t>Loans repaid</t>
  </si>
  <si>
    <t>Pagamentos de empréstimos e financiamentos e IFRS 16</t>
  </si>
  <si>
    <t>Aumento de capital social</t>
  </si>
  <si>
    <t>Capital stock increase</t>
  </si>
  <si>
    <t xml:space="preserve">Dividendos pagos </t>
  </si>
  <si>
    <t xml:space="preserve">Dividends paid </t>
  </si>
  <si>
    <t>CAIXA LÍQUIDO (UTILIZADO) GERADO NAS ATIVIDADES DE FINANCIAMENTO</t>
  </si>
  <si>
    <t>NET CASH PROVIDED BY (USED IN) FINANCING ACTIVITIES</t>
  </si>
  <si>
    <t>Variação cambial de investimento no exterior</t>
  </si>
  <si>
    <t>Currency Variation on foreing investment</t>
  </si>
  <si>
    <t>AUMENTO (REDUÇÃO) NO CAIXA E EQUIVALENTES DE CAIXA</t>
  </si>
  <si>
    <t xml:space="preserve">INCREASE (DECREASE) IN CASH AND CASH EQUIVALENTS </t>
  </si>
  <si>
    <t>CAIXA E EQUIVALENTES DE CAIXA NO INÍCIO DO PERÍODO</t>
  </si>
  <si>
    <t>CASH AND CASH EQUIVALENTS AT BEGINNING OF THE PERIOD</t>
  </si>
  <si>
    <t>CAIXA E EQUIVALENTES DE CAIXA NO FINAL DO PERÍODO</t>
  </si>
  <si>
    <t>CASH AND CASH EQUIVALENTS AT END OF THE PERIOD</t>
  </si>
  <si>
    <t>INFORMAÇÃO SUPLEMENTAR AO FLUXO DE CAIXA</t>
  </si>
  <si>
    <t>SUPPLEMENTARY INFORMATION ON CASH FLOW</t>
  </si>
  <si>
    <t>Captações de empréstimos relacionados à aquisição de veículos e IFRS 16</t>
  </si>
  <si>
    <t>Captações de empréstimos relacionados à aquisição de veículos</t>
  </si>
  <si>
    <t>Loans raised in respect of vehicles acquired</t>
  </si>
  <si>
    <t>IPVA/Licenciamento/Seguros</t>
  </si>
  <si>
    <t>Pedágio/Rastreamento</t>
  </si>
  <si>
    <t xml:space="preserve">Créditos de Pis e Cofins </t>
  </si>
  <si>
    <t>Outros custos</t>
  </si>
  <si>
    <t>Impostos, taxas e outras contribuições</t>
  </si>
  <si>
    <t>Contingência</t>
  </si>
  <si>
    <t>Viagens, refeições e estadias</t>
  </si>
  <si>
    <t>Aluguéis/Comunicação/Água/Energia</t>
  </si>
  <si>
    <t>Informática</t>
  </si>
  <si>
    <t xml:space="preserve">Outras despesas </t>
  </si>
  <si>
    <t>Manutenção da Frota</t>
  </si>
  <si>
    <t>Despesas gerais, administrativas e comerciais</t>
  </si>
  <si>
    <t>RECEITA OPERACIONAL LÍQUIDA</t>
  </si>
  <si>
    <t>CUSTOS COM VENDAS E SERVIÇOS PRESTADOS</t>
  </si>
  <si>
    <t>LUCRO BRUTO</t>
  </si>
  <si>
    <t>LUCRO OPERACIONAL ANTES DO RESULTADO FINANCEIRO (EBIT)</t>
  </si>
  <si>
    <t>RESULTADO FINANCEIRO</t>
  </si>
  <si>
    <t>Receitas financeiras</t>
  </si>
  <si>
    <t>Despesas financeiras</t>
  </si>
  <si>
    <t>IMPOSTO DE RENDA E CONTRIBUIÇÃO SOCIAL</t>
  </si>
  <si>
    <t xml:space="preserve">Corrente </t>
  </si>
  <si>
    <t>Diferido</t>
  </si>
  <si>
    <t>LUCRO LÍQUIDO DO PERÍODO</t>
  </si>
  <si>
    <t>Margem Líquida</t>
  </si>
  <si>
    <t>Custos com venda de ativos</t>
  </si>
  <si>
    <t>Custo Ex-depreciação</t>
  </si>
  <si>
    <t>Custo com Renovação de Frota</t>
  </si>
  <si>
    <t>Outras Provisões</t>
  </si>
  <si>
    <t xml:space="preserve">Operações com instrumentos financeiros derivativos </t>
  </si>
  <si>
    <t>Resultado de juros e variações monetária na aquisição de empresas</t>
  </si>
  <si>
    <t>Receita Bruta (R$ Mil)</t>
  </si>
  <si>
    <t>DEDUÇÕES DA RECEITA</t>
  </si>
  <si>
    <t xml:space="preserve">Juros pagos sobre arrendamento </t>
  </si>
  <si>
    <t>Aplicação /Resgates nos títulos e valores mobiliários</t>
  </si>
  <si>
    <t>Pagamentos passivo de arrendamento</t>
  </si>
  <si>
    <t>DEMONSTRAÇÃO DE RESULTADOS DO EXERCÍCIO</t>
  </si>
  <si>
    <t>Contas a receber com partes relacionadas</t>
  </si>
  <si>
    <t>Outras contas receber</t>
  </si>
  <si>
    <t>Arrendamento mercantil por direito de uso</t>
  </si>
  <si>
    <t>Débitos com partes relacionadas</t>
  </si>
  <si>
    <t>EBITDA - Consolidado</t>
  </si>
  <si>
    <t>EBEC</t>
  </si>
  <si>
    <t>EBITDA Total</t>
  </si>
  <si>
    <t>EBITDA Proforma - Incorporadas</t>
  </si>
  <si>
    <t>Receitas Financeiras</t>
  </si>
  <si>
    <t>Despesas Financeiras</t>
  </si>
  <si>
    <t>Resultado Financeiro Líquido Total</t>
  </si>
  <si>
    <t xml:space="preserve">Outras Despesas Financeiras não decorrentes de Dívida </t>
  </si>
  <si>
    <t>Despesa Líquida do Serviço da Dívida</t>
  </si>
  <si>
    <t>COMPOSIÇÃO DAS DESPESAS LÍQUIDAS DO SERVIÇO DA DÍVIDA</t>
  </si>
  <si>
    <t>Resultado Financeiro Proforma - Incorporadas</t>
  </si>
  <si>
    <t>Despesa Líquida do Serviço da Dívida - Consolidado</t>
  </si>
  <si>
    <t>Despesa Líquida do Serviço da Dívida - Total</t>
  </si>
  <si>
    <t>Lucros / Prejuízos Acumulados</t>
  </si>
  <si>
    <t>Saldo de caixa de controlada incorporada</t>
  </si>
  <si>
    <t>Transações com partes relacionadas</t>
  </si>
  <si>
    <t>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</si>
</sst>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0.0%"/>
    <numFmt numFmtId="168" formatCode="_(* #,##0.0_);_(* \(#,##0.0\);_(* &quot;-&quot;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Segoe UI"/>
      <family val="2"/>
    </font>
    <font>
      <sz val="8"/>
      <name val="Calibri"/>
      <family val="2"/>
      <scheme val="minor"/>
    </font>
    <font>
      <b/>
      <sz val="10"/>
      <name val="Neo Sans Pro Light"/>
      <family val="2"/>
    </font>
    <font>
      <sz val="10"/>
      <color theme="0" tint="-4.9989318521683403E-2"/>
      <name val="Neo Sans Pro Light"/>
      <family val="2"/>
    </font>
    <font>
      <sz val="10"/>
      <name val="Neo Sans Pro Light"/>
      <family val="2"/>
    </font>
    <font>
      <sz val="10"/>
      <color theme="1"/>
      <name val="Neo Sans Pro Light"/>
      <family val="2"/>
    </font>
    <font>
      <sz val="10"/>
      <color theme="0" tint="-0.14999847407452621"/>
      <name val="Neo Sans Pro Light"/>
      <family val="2"/>
    </font>
    <font>
      <b/>
      <sz val="10"/>
      <color theme="0"/>
      <name val="Neo Sans Pro Light"/>
      <family val="2"/>
    </font>
    <font>
      <b/>
      <u/>
      <sz val="10"/>
      <name val="Neo Sans Pro Light"/>
      <family val="2"/>
    </font>
    <font>
      <sz val="10"/>
      <color theme="1"/>
      <name val="Calibri"/>
      <family val="2"/>
      <scheme val="minor"/>
    </font>
    <font>
      <b/>
      <sz val="10"/>
      <color theme="0" tint="-0.14999847407452621"/>
      <name val="Neo Sans Pro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6F7F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15A22"/>
        <bgColor indexed="64"/>
      </patternFill>
    </fill>
  </fills>
  <borders count="4">
    <border>
      <left/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164" fontId="5" fillId="0" borderId="0" xfId="2" applyNumberFormat="1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7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0" xfId="0" applyFont="1"/>
    <xf numFmtId="0" fontId="5" fillId="0" borderId="0" xfId="0" applyFont="1" applyAlignment="1" applyProtection="1">
      <alignment vertical="center"/>
      <protection hidden="1"/>
    </xf>
    <xf numFmtId="164" fontId="9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6" borderId="0" xfId="0" applyFont="1" applyFill="1" applyAlignment="1" applyProtection="1">
      <alignment vertical="center"/>
      <protection hidden="1"/>
    </xf>
    <xf numFmtId="0" fontId="10" fillId="6" borderId="0" xfId="2" applyFont="1" applyFill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7" fillId="3" borderId="1" xfId="3" applyFont="1" applyFill="1" applyBorder="1" applyAlignment="1" applyProtection="1">
      <alignment vertical="center"/>
      <protection hidden="1"/>
    </xf>
    <xf numFmtId="0" fontId="7" fillId="3" borderId="2" xfId="3" applyFont="1" applyFill="1" applyBorder="1" applyAlignment="1" applyProtection="1">
      <alignment horizontal="center" vertical="center"/>
      <protection hidden="1"/>
    </xf>
    <xf numFmtId="164" fontId="10" fillId="6" borderId="0" xfId="2" applyNumberFormat="1" applyFont="1" applyFill="1" applyAlignment="1" applyProtection="1">
      <alignment horizontal="center" vertical="center"/>
      <protection hidden="1"/>
    </xf>
    <xf numFmtId="164" fontId="10" fillId="0" borderId="0" xfId="0" applyNumberFormat="1" applyFont="1" applyAlignment="1" applyProtection="1">
      <alignment vertical="center"/>
      <protection hidden="1"/>
    </xf>
    <xf numFmtId="0" fontId="5" fillId="3" borderId="1" xfId="3" applyFont="1" applyFill="1" applyBorder="1" applyAlignment="1" applyProtection="1">
      <alignment vertical="center"/>
      <protection hidden="1"/>
    </xf>
    <xf numFmtId="164" fontId="5" fillId="3" borderId="3" xfId="0" applyNumberFormat="1" applyFont="1" applyFill="1" applyBorder="1" applyAlignment="1" applyProtection="1">
      <alignment horizontal="center" vertical="center"/>
      <protection hidden="1"/>
    </xf>
    <xf numFmtId="164" fontId="5" fillId="3" borderId="2" xfId="3" applyNumberFormat="1" applyFont="1" applyFill="1" applyBorder="1" applyAlignment="1" applyProtection="1">
      <alignment horizontal="center" vertical="center"/>
      <protection hidden="1"/>
    </xf>
    <xf numFmtId="0" fontId="7" fillId="5" borderId="3" xfId="0" applyFont="1" applyFill="1" applyBorder="1" applyAlignment="1" applyProtection="1">
      <alignment horizontal="left" vertical="center" indent="1"/>
      <protection hidden="1"/>
    </xf>
    <xf numFmtId="0" fontId="7" fillId="3" borderId="3" xfId="0" applyFont="1" applyFill="1" applyBorder="1" applyAlignment="1" applyProtection="1">
      <alignment horizontal="left" vertical="center" indent="1"/>
      <protection hidden="1"/>
    </xf>
    <xf numFmtId="164" fontId="7" fillId="3" borderId="3" xfId="0" applyNumberFormat="1" applyFont="1" applyFill="1" applyBorder="1" applyAlignment="1" applyProtection="1">
      <alignment horizontal="center" vertical="center"/>
      <protection hidden="1"/>
    </xf>
    <xf numFmtId="164" fontId="7" fillId="3" borderId="2" xfId="3" applyNumberFormat="1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left" vertical="center"/>
      <protection hidden="1"/>
    </xf>
    <xf numFmtId="166" fontId="7" fillId="3" borderId="3" xfId="4" applyNumberFormat="1" applyFont="1" applyFill="1" applyBorder="1" applyAlignment="1" applyProtection="1">
      <alignment vertical="center"/>
      <protection hidden="1"/>
    </xf>
    <xf numFmtId="165" fontId="7" fillId="3" borderId="3" xfId="5" applyNumberFormat="1" applyFont="1" applyFill="1" applyBorder="1" applyAlignment="1" applyProtection="1">
      <alignment horizontal="left" vertical="center" indent="1"/>
      <protection hidden="1"/>
    </xf>
    <xf numFmtId="0" fontId="7" fillId="0" borderId="3" xfId="0" applyFont="1" applyBorder="1" applyAlignment="1" applyProtection="1">
      <alignment horizontal="left" vertical="center" indent="1"/>
      <protection hidden="1"/>
    </xf>
    <xf numFmtId="166" fontId="7" fillId="0" borderId="3" xfId="4" applyNumberFormat="1" applyFont="1" applyFill="1" applyBorder="1" applyAlignment="1" applyProtection="1">
      <alignment vertical="center"/>
      <protection hidden="1"/>
    </xf>
    <xf numFmtId="166" fontId="7" fillId="4" borderId="3" xfId="4" applyNumberFormat="1" applyFont="1" applyFill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4" borderId="3" xfId="0" applyNumberFormat="1" applyFont="1" applyFill="1" applyBorder="1" applyAlignment="1" applyProtection="1">
      <alignment horizontal="center" vertical="center"/>
      <protection hidden="1"/>
    </xf>
    <xf numFmtId="165" fontId="5" fillId="3" borderId="3" xfId="5" applyNumberFormat="1" applyFont="1" applyFill="1" applyBorder="1" applyAlignment="1" applyProtection="1">
      <alignment vertical="center"/>
      <protection hidden="1"/>
    </xf>
    <xf numFmtId="164" fontId="5" fillId="3" borderId="3" xfId="6" applyNumberFormat="1" applyFont="1" applyFill="1" applyBorder="1" applyAlignment="1" applyProtection="1">
      <alignment horizontal="right" vertical="center"/>
      <protection hidden="1"/>
    </xf>
    <xf numFmtId="0" fontId="5" fillId="5" borderId="3" xfId="0" applyFont="1" applyFill="1" applyBorder="1" applyAlignment="1" applyProtection="1">
      <alignment horizontal="left" vertical="center"/>
      <protection hidden="1"/>
    </xf>
    <xf numFmtId="164" fontId="7" fillId="3" borderId="3" xfId="6" applyNumberFormat="1" applyFont="1" applyFill="1" applyBorder="1" applyAlignment="1" applyProtection="1">
      <alignment horizontal="right" vertical="center"/>
      <protection hidden="1"/>
    </xf>
    <xf numFmtId="165" fontId="5" fillId="3" borderId="3" xfId="5" applyNumberFormat="1" applyFont="1" applyFill="1" applyBorder="1" applyAlignment="1" applyProtection="1">
      <alignment horizontal="right" vertical="center"/>
      <protection hidden="1"/>
    </xf>
    <xf numFmtId="0" fontId="10" fillId="6" borderId="3" xfId="3" applyFont="1" applyFill="1" applyBorder="1" applyAlignment="1" applyProtection="1">
      <alignment vertical="center"/>
      <protection hidden="1"/>
    </xf>
    <xf numFmtId="164" fontId="10" fillId="6" borderId="3" xfId="2" applyNumberFormat="1" applyFont="1" applyFill="1" applyBorder="1" applyAlignment="1" applyProtection="1">
      <alignment horizontal="center" vertical="center"/>
      <protection hidden="1"/>
    </xf>
    <xf numFmtId="1" fontId="10" fillId="6" borderId="3" xfId="2" applyNumberFormat="1" applyFont="1" applyFill="1" applyBorder="1" applyAlignment="1" applyProtection="1">
      <alignment horizontal="center" vertical="center"/>
      <protection hidden="1"/>
    </xf>
    <xf numFmtId="0" fontId="10" fillId="6" borderId="3" xfId="0" applyFont="1" applyFill="1" applyBorder="1" applyAlignment="1" applyProtection="1">
      <alignment vertical="center"/>
      <protection hidden="1"/>
    </xf>
    <xf numFmtId="164" fontId="10" fillId="6" borderId="3" xfId="0" applyNumberFormat="1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left" vertical="center"/>
      <protection hidden="1"/>
    </xf>
    <xf numFmtId="0" fontId="6" fillId="0" borderId="0" xfId="0" applyFont="1"/>
    <xf numFmtId="164" fontId="8" fillId="0" borderId="0" xfId="0" applyNumberFormat="1" applyFont="1"/>
    <xf numFmtId="164" fontId="7" fillId="0" borderId="0" xfId="2" applyNumberFormat="1" applyFont="1" applyAlignment="1" applyProtection="1">
      <alignment horizontal="center" vertical="center"/>
      <protection hidden="1"/>
    </xf>
    <xf numFmtId="168" fontId="7" fillId="0" borderId="0" xfId="2" applyNumberFormat="1" applyFont="1" applyAlignment="1" applyProtection="1">
      <alignment horizontal="center" vertical="center"/>
      <protection hidden="1"/>
    </xf>
    <xf numFmtId="1" fontId="10" fillId="6" borderId="0" xfId="5" applyNumberFormat="1" applyFont="1" applyFill="1" applyAlignment="1" applyProtection="1">
      <alignment horizontal="center" vertical="center"/>
      <protection hidden="1"/>
    </xf>
    <xf numFmtId="0" fontId="11" fillId="3" borderId="3" xfId="0" applyFont="1" applyFill="1" applyBorder="1" applyAlignment="1" applyProtection="1">
      <alignment horizontal="left" vertical="center"/>
      <protection hidden="1"/>
    </xf>
    <xf numFmtId="0" fontId="7" fillId="0" borderId="3" xfId="0" applyFont="1" applyBorder="1" applyAlignment="1" applyProtection="1">
      <alignment horizontal="left" vertical="center"/>
      <protection hidden="1"/>
    </xf>
    <xf numFmtId="0" fontId="12" fillId="0" borderId="0" xfId="0" applyFont="1"/>
    <xf numFmtId="164" fontId="7" fillId="3" borderId="3" xfId="0" applyNumberFormat="1" applyFont="1" applyFill="1" applyBorder="1" applyAlignment="1" applyProtection="1">
      <alignment vertical="center"/>
      <protection hidden="1"/>
    </xf>
    <xf numFmtId="166" fontId="7" fillId="0" borderId="3" xfId="4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166" fontId="7" fillId="3" borderId="3" xfId="6" applyNumberFormat="1" applyFont="1" applyFill="1" applyBorder="1" applyAlignment="1" applyProtection="1">
      <alignment horizontal="right" vertical="center"/>
      <protection hidden="1"/>
    </xf>
    <xf numFmtId="166" fontId="9" fillId="0" borderId="0" xfId="0" applyNumberFormat="1" applyFont="1" applyAlignment="1" applyProtection="1">
      <alignment vertical="center"/>
      <protection hidden="1"/>
    </xf>
    <xf numFmtId="166" fontId="7" fillId="0" borderId="0" xfId="0" applyNumberFormat="1" applyFont="1" applyAlignment="1" applyProtection="1">
      <alignment vertical="center"/>
      <protection hidden="1"/>
    </xf>
    <xf numFmtId="166" fontId="5" fillId="0" borderId="0" xfId="0" applyNumberFormat="1" applyFont="1" applyAlignment="1" applyProtection="1">
      <alignment vertical="center"/>
      <protection hidden="1"/>
    </xf>
  </cellXfs>
  <cellStyles count="7">
    <cellStyle name="Normal" xfId="0" builtinId="0"/>
    <cellStyle name="Normal 11" xfId="2" xr:uid="{5F7AD2AB-820F-4880-8388-77454803FEB6}"/>
    <cellStyle name="Normal 24" xfId="3" xr:uid="{92545F42-09CA-4C68-B70D-6C2F1D95755D}"/>
    <cellStyle name="Percent" xfId="4" xr:uid="{53958D5C-881F-4A3D-8A89-2C6EB6FFEC74}"/>
    <cellStyle name="Porcentagem" xfId="6" builtinId="5"/>
    <cellStyle name="Vírgula" xfId="5" builtinId="3"/>
    <cellStyle name="Vírgula 2" xfId="1" xr:uid="{E6CA52AC-5DE1-40E6-9E71-4657B6563A13}"/>
  </cellStyles>
  <dxfs count="0"/>
  <tableStyles count="0" defaultTableStyle="TableStyleMedium2" defaultPivotStyle="PivotStyleLight16"/>
  <colors>
    <mruColors>
      <color rgb="FFF15A22"/>
      <color rgb="FFF6F7FC"/>
      <color rgb="FFEE2A87"/>
      <color rgb="FFEB2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38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85663</xdr:colOff>
      <xdr:row>0</xdr:row>
      <xdr:rowOff>75835</xdr:rowOff>
    </xdr:from>
    <xdr:to>
      <xdr:col>0</xdr:col>
      <xdr:colOff>866387</xdr:colOff>
      <xdr:row>4</xdr:row>
      <xdr:rowOff>96472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E2648BB-DAC5-2255-5671-A2A217556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63" y="75835"/>
          <a:ext cx="787074" cy="7742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86052</xdr:colOff>
      <xdr:row>0</xdr:row>
      <xdr:rowOff>80170</xdr:rowOff>
    </xdr:from>
    <xdr:to>
      <xdr:col>0</xdr:col>
      <xdr:colOff>866776</xdr:colOff>
      <xdr:row>4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2D5F268-A064-4849-9A6B-83489A0AC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52" y="80170"/>
          <a:ext cx="783899" cy="751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87314</xdr:colOff>
      <xdr:row>0</xdr:row>
      <xdr:rowOff>74086</xdr:rowOff>
    </xdr:from>
    <xdr:to>
      <xdr:col>0</xdr:col>
      <xdr:colOff>868038</xdr:colOff>
      <xdr:row>4</xdr:row>
      <xdr:rowOff>46039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E040187-9C79-4FBA-81E4-4B85A131D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4" y="74086"/>
          <a:ext cx="783899" cy="76252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a Eduarda Santos Ferreira (VIX Matriz)" id="{6C8DED25-7DFF-481E-974C-DCA10C178CB1}" userId="S::MariaSantos@aguiabranca.com.br::ecb208d5-283f-4c05-9b65-d48318a54ed4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N93" dT="2024-01-24T18:36:21.34" personId="{6C8DED25-7DFF-481E-974C-DCA10C178CB1}" id="{7ABC35D3-FD6F-463C-970F-268AB73969B9}">
    <text>Este valor está fazendo com que o consolidado anual não bata - df 4t22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U16" dT="2024-01-25T20:27:20.15" personId="{6C8DED25-7DFF-481E-974C-DCA10C178CB1}" id="{DD3B2752-7612-4E9F-AB48-BDE69CB01AE7}">
    <text>Esses valores não estao reconhecidos na df do 4t22</text>
  </threadedComment>
  <threadedComment ref="R76" dT="2024-01-22T17:57:19.94" personId="{6C8DED25-7DFF-481E-974C-DCA10C178CB1}" id="{933E6D06-3DAD-4E3B-9DFD-DF91C42923E6}">
    <text>Pegar na df de 21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85B5D-CB7A-4CE8-9DB7-BCD2C1D5FCC8}">
  <sheetPr codeName="Planilha1">
    <tabColor rgb="FFF15A22"/>
  </sheetPr>
  <dimension ref="A1:AH128"/>
  <sheetViews>
    <sheetView showGridLines="0" tabSelected="1" zoomScale="90" zoomScaleNormal="90" workbookViewId="0">
      <pane xSplit="1" ySplit="7" topLeftCell="B8" activePane="bottomRight" state="frozen"/>
      <selection activeCell="J16" sqref="J16"/>
      <selection pane="topRight" activeCell="J16" sqref="J16"/>
      <selection pane="bottomLeft" activeCell="J16" sqref="J16"/>
      <selection pane="bottomRight" activeCell="B8" sqref="B8"/>
    </sheetView>
  </sheetViews>
  <sheetFormatPr defaultColWidth="7" defaultRowHeight="12.5" outlineLevelRow="1" outlineLevelCol="1" x14ac:dyDescent="0.35"/>
  <cols>
    <col min="1" max="1" width="50.1796875" style="4" customWidth="1"/>
    <col min="2" max="4" width="13.26953125" style="3" customWidth="1" outlineLevel="1"/>
    <col min="5" max="5" width="13.26953125" style="3" customWidth="1"/>
    <col min="6" max="8" width="13.26953125" style="3" customWidth="1" outlineLevel="1"/>
    <col min="9" max="10" width="13.26953125" style="3" customWidth="1"/>
    <col min="11" max="11" width="2.26953125" style="4" customWidth="1"/>
    <col min="12" max="12" width="13.1796875" style="5" customWidth="1"/>
    <col min="13" max="15" width="13.1796875" style="5" hidden="1" customWidth="1" outlineLevel="1"/>
    <col min="16" max="16" width="13.26953125" style="5" bestFit="1" customWidth="1" collapsed="1"/>
    <col min="17" max="17" width="13.1796875" style="5" customWidth="1"/>
    <col min="18" max="16384" width="7" style="4"/>
  </cols>
  <sheetData>
    <row r="1" spans="1:17" ht="15" customHeight="1" x14ac:dyDescent="0.35">
      <c r="A1" s="2" t="s">
        <v>0</v>
      </c>
      <c r="L1" s="3"/>
      <c r="M1" s="3"/>
      <c r="N1" s="3"/>
      <c r="O1" s="3"/>
      <c r="P1" s="3"/>
      <c r="Q1" s="3"/>
    </row>
    <row r="2" spans="1:17" ht="15" customHeight="1" x14ac:dyDescent="0.35">
      <c r="A2" s="2" t="s">
        <v>1</v>
      </c>
      <c r="L2" s="3"/>
      <c r="M2" s="3"/>
      <c r="N2" s="3"/>
      <c r="O2" s="3"/>
      <c r="P2" s="3"/>
      <c r="Q2" s="3"/>
    </row>
    <row r="3" spans="1:17" ht="15" customHeight="1" x14ac:dyDescent="0.35">
      <c r="L3" s="3"/>
      <c r="M3" s="3"/>
      <c r="N3" s="3"/>
      <c r="O3" s="3"/>
      <c r="P3" s="3"/>
      <c r="Q3" s="3"/>
    </row>
    <row r="4" spans="1:17" ht="15" customHeight="1" x14ac:dyDescent="0.35">
      <c r="L4" s="3"/>
      <c r="M4" s="3"/>
      <c r="N4" s="3"/>
      <c r="O4" s="3"/>
      <c r="P4" s="3"/>
      <c r="Q4" s="3"/>
    </row>
    <row r="5" spans="1:17" ht="15" customHeight="1" x14ac:dyDescent="0.35">
      <c r="A5" s="7"/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9"/>
      <c r="L5" s="8">
        <v>2022</v>
      </c>
      <c r="M5" s="8" t="s">
        <v>6</v>
      </c>
      <c r="N5" s="8" t="s">
        <v>11</v>
      </c>
      <c r="O5" s="8" t="s">
        <v>12</v>
      </c>
      <c r="P5" s="8">
        <v>2023</v>
      </c>
      <c r="Q5" s="8" t="s">
        <v>10</v>
      </c>
    </row>
    <row r="6" spans="1:17" ht="15" customHeight="1" x14ac:dyDescent="0.35">
      <c r="A6" s="2" t="s">
        <v>0</v>
      </c>
      <c r="B6" s="8" t="s">
        <v>13</v>
      </c>
      <c r="C6" s="8" t="s">
        <v>14</v>
      </c>
      <c r="D6" s="8" t="s">
        <v>15</v>
      </c>
      <c r="E6" s="8" t="s">
        <v>16</v>
      </c>
      <c r="F6" s="8" t="s">
        <v>17</v>
      </c>
      <c r="G6" s="8" t="s">
        <v>18</v>
      </c>
      <c r="H6" s="8" t="s">
        <v>19</v>
      </c>
      <c r="I6" s="8" t="s">
        <v>20</v>
      </c>
      <c r="J6" s="8" t="s">
        <v>21</v>
      </c>
      <c r="K6" s="9"/>
      <c r="L6" s="8">
        <v>2022</v>
      </c>
      <c r="M6" s="8" t="s">
        <v>17</v>
      </c>
      <c r="N6" s="8" t="s">
        <v>11</v>
      </c>
      <c r="O6" s="8" t="s">
        <v>12</v>
      </c>
      <c r="P6" s="8">
        <v>2023</v>
      </c>
      <c r="Q6" s="8" t="s">
        <v>21</v>
      </c>
    </row>
    <row r="7" spans="1:17" ht="15" customHeight="1" x14ac:dyDescent="0.35">
      <c r="A7" s="10" t="s">
        <v>242</v>
      </c>
      <c r="B7" s="11" t="str">
        <f t="shared" ref="B7:P7" si="0">IF($A$6="PT",B$6,B$5)</f>
        <v>1T22</v>
      </c>
      <c r="C7" s="11" t="str">
        <f t="shared" si="0"/>
        <v>2T22</v>
      </c>
      <c r="D7" s="11" t="str">
        <f t="shared" si="0"/>
        <v>3T22</v>
      </c>
      <c r="E7" s="11" t="str">
        <f t="shared" si="0"/>
        <v>4T22</v>
      </c>
      <c r="F7" s="11" t="str">
        <f t="shared" si="0"/>
        <v>1T23</v>
      </c>
      <c r="G7" s="11" t="str">
        <f t="shared" si="0"/>
        <v>2T23</v>
      </c>
      <c r="H7" s="11" t="str">
        <f t="shared" si="0"/>
        <v>3T23</v>
      </c>
      <c r="I7" s="11" t="str">
        <f t="shared" si="0"/>
        <v>4T23</v>
      </c>
      <c r="J7" s="11" t="str">
        <f t="shared" si="0"/>
        <v>1T24</v>
      </c>
      <c r="K7" s="12"/>
      <c r="L7" s="11">
        <f t="shared" si="0"/>
        <v>2022</v>
      </c>
      <c r="M7" s="11" t="str">
        <f t="shared" si="0"/>
        <v>1T23</v>
      </c>
      <c r="N7" s="11" t="str">
        <f t="shared" si="0"/>
        <v>6M23</v>
      </c>
      <c r="O7" s="11" t="str">
        <f t="shared" si="0"/>
        <v>9M23</v>
      </c>
      <c r="P7" s="11">
        <f t="shared" si="0"/>
        <v>2023</v>
      </c>
      <c r="Q7" s="11" t="str">
        <f>IF($A$6="PT",Q$6,Q$5)</f>
        <v>1T24</v>
      </c>
    </row>
    <row r="8" spans="1:17" ht="15" customHeight="1" thickBot="1" x14ac:dyDescent="0.4">
      <c r="A8" s="14" t="s">
        <v>23</v>
      </c>
      <c r="B8" s="15"/>
      <c r="C8" s="15"/>
      <c r="D8" s="15"/>
      <c r="E8" s="15"/>
      <c r="F8" s="15"/>
      <c r="G8" s="15"/>
      <c r="H8" s="15"/>
      <c r="I8" s="15"/>
      <c r="J8" s="15"/>
      <c r="K8" s="9"/>
      <c r="L8" s="15"/>
      <c r="M8" s="15"/>
      <c r="N8" s="15"/>
      <c r="O8" s="15"/>
      <c r="P8" s="15"/>
      <c r="Q8" s="15"/>
    </row>
    <row r="9" spans="1:17" ht="15" customHeight="1" thickTop="1" thickBot="1" x14ac:dyDescent="0.4">
      <c r="A9" s="10" t="s">
        <v>237</v>
      </c>
      <c r="B9" s="16" t="str">
        <f t="shared" ref="B9:P9" si="1">B$7</f>
        <v>1T22</v>
      </c>
      <c r="C9" s="16" t="str">
        <f t="shared" si="1"/>
        <v>2T22</v>
      </c>
      <c r="D9" s="16" t="str">
        <f t="shared" si="1"/>
        <v>3T22</v>
      </c>
      <c r="E9" s="16" t="str">
        <f t="shared" si="1"/>
        <v>4T22</v>
      </c>
      <c r="F9" s="16" t="str">
        <f t="shared" si="1"/>
        <v>1T23</v>
      </c>
      <c r="G9" s="16" t="str">
        <f t="shared" si="1"/>
        <v>2T23</v>
      </c>
      <c r="H9" s="16" t="str">
        <f t="shared" si="1"/>
        <v>3T23</v>
      </c>
      <c r="I9" s="16" t="str">
        <f t="shared" si="1"/>
        <v>4T23</v>
      </c>
      <c r="J9" s="16" t="str">
        <f t="shared" si="1"/>
        <v>1T24</v>
      </c>
      <c r="K9" s="17"/>
      <c r="L9" s="11">
        <f t="shared" si="1"/>
        <v>2022</v>
      </c>
      <c r="M9" s="11" t="str">
        <f t="shared" si="1"/>
        <v>1T23</v>
      </c>
      <c r="N9" s="11" t="str">
        <f t="shared" si="1"/>
        <v>6M23</v>
      </c>
      <c r="O9" s="11" t="str">
        <f t="shared" si="1"/>
        <v>9M23</v>
      </c>
      <c r="P9" s="11">
        <f t="shared" si="1"/>
        <v>2023</v>
      </c>
      <c r="Q9" s="11" t="str">
        <f>Q$7</f>
        <v>1T24</v>
      </c>
    </row>
    <row r="10" spans="1:17" ht="15" customHeight="1" thickTop="1" thickBot="1" x14ac:dyDescent="0.4">
      <c r="A10" s="18" t="s">
        <v>24</v>
      </c>
      <c r="B10" s="19">
        <f ca="1">B11+B12</f>
        <v>83918</v>
      </c>
      <c r="C10" s="19">
        <f t="shared" ref="C10:E10" ca="1" si="2">C11+C12</f>
        <v>106849</v>
      </c>
      <c r="D10" s="19">
        <f t="shared" ca="1" si="2"/>
        <v>125868</v>
      </c>
      <c r="E10" s="19">
        <f t="shared" ca="1" si="2"/>
        <v>123129</v>
      </c>
      <c r="F10" s="19">
        <f ca="1">F11+F12</f>
        <v>142873</v>
      </c>
      <c r="G10" s="19">
        <f ca="1">G11+G12</f>
        <v>257995</v>
      </c>
      <c r="H10" s="19">
        <f ca="1">H11+H12</f>
        <v>330795</v>
      </c>
      <c r="I10" s="19">
        <f ca="1">I11+I12</f>
        <v>300031</v>
      </c>
      <c r="J10" s="19">
        <f t="shared" ref="J10" ca="1" si="3">J11+J12</f>
        <v>281095</v>
      </c>
      <c r="K10" s="9"/>
      <c r="L10" s="20">
        <f ca="1">SUM(B10:E10)</f>
        <v>439764</v>
      </c>
      <c r="M10" s="20">
        <f ca="1">F10</f>
        <v>142873</v>
      </c>
      <c r="N10" s="20">
        <f ca="1">SUM(F10:G10)</f>
        <v>400868</v>
      </c>
      <c r="O10" s="20">
        <f ca="1">SUM(F10:H10)</f>
        <v>731663</v>
      </c>
      <c r="P10" s="20">
        <f ca="1">SUM(F10:I10)</f>
        <v>1031694</v>
      </c>
      <c r="Q10" s="20">
        <f ca="1">J10</f>
        <v>281095</v>
      </c>
    </row>
    <row r="11" spans="1:17" ht="15" customHeight="1" thickTop="1" thickBot="1" x14ac:dyDescent="0.4">
      <c r="A11" s="22" t="s">
        <v>25</v>
      </c>
      <c r="B11" s="23">
        <v>61066</v>
      </c>
      <c r="C11" s="23">
        <v>71838</v>
      </c>
      <c r="D11" s="23">
        <v>77188</v>
      </c>
      <c r="E11" s="23">
        <v>87294</v>
      </c>
      <c r="F11" s="23">
        <v>97787</v>
      </c>
      <c r="G11" s="23">
        <v>167959</v>
      </c>
      <c r="H11" s="23">
        <v>177496</v>
      </c>
      <c r="I11" s="23">
        <v>182794</v>
      </c>
      <c r="J11" s="23">
        <v>180490</v>
      </c>
      <c r="K11" s="9"/>
      <c r="L11" s="24">
        <f ca="1">SUM(B11:E11)</f>
        <v>297386</v>
      </c>
      <c r="M11" s="24">
        <f ca="1">F11</f>
        <v>97787</v>
      </c>
      <c r="N11" s="24">
        <f ca="1">SUM(F11:G11)</f>
        <v>265746</v>
      </c>
      <c r="O11" s="24">
        <f ca="1">SUM(F11:H11)</f>
        <v>443242</v>
      </c>
      <c r="P11" s="24">
        <f ca="1">SUM(F11:I11)</f>
        <v>626036</v>
      </c>
      <c r="Q11" s="24">
        <f ca="1">J11</f>
        <v>180490</v>
      </c>
    </row>
    <row r="12" spans="1:17" ht="15" customHeight="1" thickTop="1" thickBot="1" x14ac:dyDescent="0.4">
      <c r="A12" s="22" t="s">
        <v>26</v>
      </c>
      <c r="B12" s="23">
        <v>22852</v>
      </c>
      <c r="C12" s="23">
        <v>35011</v>
      </c>
      <c r="D12" s="23">
        <v>48680</v>
      </c>
      <c r="E12" s="23">
        <v>35835</v>
      </c>
      <c r="F12" s="23">
        <v>45086</v>
      </c>
      <c r="G12" s="23">
        <v>90036</v>
      </c>
      <c r="H12" s="23">
        <v>153299</v>
      </c>
      <c r="I12" s="23">
        <v>117237</v>
      </c>
      <c r="J12" s="23">
        <v>100605</v>
      </c>
      <c r="K12" s="9"/>
      <c r="L12" s="24">
        <f ca="1">SUM(B12:E12)</f>
        <v>142378</v>
      </c>
      <c r="M12" s="24">
        <f ca="1">F12</f>
        <v>45086</v>
      </c>
      <c r="N12" s="24">
        <f ca="1">SUM(F12:G12)</f>
        <v>135122</v>
      </c>
      <c r="O12" s="24">
        <f ca="1">SUM(F12:H12)</f>
        <v>288421</v>
      </c>
      <c r="P12" s="24">
        <f ca="1">SUM(F12:I12)</f>
        <v>405658</v>
      </c>
      <c r="Q12" s="24">
        <f ca="1">J12</f>
        <v>100605</v>
      </c>
    </row>
    <row r="13" spans="1:17" ht="15" customHeight="1" thickTop="1" thickBot="1" x14ac:dyDescent="0.4">
      <c r="A13" s="25" t="s">
        <v>238</v>
      </c>
      <c r="B13" s="19">
        <v>-5664</v>
      </c>
      <c r="C13" s="19">
        <v>-6648</v>
      </c>
      <c r="D13" s="19">
        <v>-7143</v>
      </c>
      <c r="E13" s="19">
        <v>-8078</v>
      </c>
      <c r="F13" s="19">
        <v>-9048</v>
      </c>
      <c r="G13" s="19">
        <v>-15863</v>
      </c>
      <c r="H13" s="19">
        <v>-16913</v>
      </c>
      <c r="I13" s="19">
        <v>-20369</v>
      </c>
      <c r="J13" s="19">
        <v>-18021</v>
      </c>
      <c r="K13" s="9"/>
      <c r="L13" s="20">
        <f ca="1">SUM(B13:E13)</f>
        <v>-27533</v>
      </c>
      <c r="M13" s="20">
        <f ca="1">F13</f>
        <v>-9048</v>
      </c>
      <c r="N13" s="20">
        <f ca="1">SUM(F13:G13)</f>
        <v>-24911</v>
      </c>
      <c r="O13" s="20">
        <f ca="1">SUM(F13:H13)</f>
        <v>-41824</v>
      </c>
      <c r="P13" s="20">
        <f ca="1">SUM(F13:I13)</f>
        <v>-62193</v>
      </c>
      <c r="Q13" s="20">
        <f ca="1">J13</f>
        <v>-18021</v>
      </c>
    </row>
    <row r="14" spans="1:17" s="7" customFormat="1" ht="15" customHeight="1" thickTop="1" thickBot="1" x14ac:dyDescent="0.4">
      <c r="A14" s="25" t="s">
        <v>219</v>
      </c>
      <c r="B14" s="19">
        <f t="shared" ref="B14:E14" ca="1" si="4">B10+B13</f>
        <v>78254</v>
      </c>
      <c r="C14" s="19">
        <f t="shared" ca="1" si="4"/>
        <v>100201</v>
      </c>
      <c r="D14" s="19">
        <f t="shared" ca="1" si="4"/>
        <v>118725</v>
      </c>
      <c r="E14" s="19">
        <f t="shared" ca="1" si="4"/>
        <v>115051</v>
      </c>
      <c r="F14" s="19">
        <f ca="1">F10+F13</f>
        <v>133825</v>
      </c>
      <c r="G14" s="19">
        <f ca="1">G10+G13</f>
        <v>242132</v>
      </c>
      <c r="H14" s="19">
        <f ca="1">H10+H13</f>
        <v>313882</v>
      </c>
      <c r="I14" s="19">
        <f ca="1">I10+I13</f>
        <v>279662</v>
      </c>
      <c r="J14" s="19">
        <f t="shared" ref="J14" ca="1" si="5">J10+J13</f>
        <v>263074</v>
      </c>
      <c r="K14" s="9"/>
      <c r="L14" s="20">
        <f ca="1">SUM(B14:E14)</f>
        <v>412231</v>
      </c>
      <c r="M14" s="20">
        <f ca="1">F14</f>
        <v>133825</v>
      </c>
      <c r="N14" s="20">
        <f ca="1">SUM(F14:G14)</f>
        <v>375957</v>
      </c>
      <c r="O14" s="20">
        <f ca="1">SUM(F14:H14)</f>
        <v>689839</v>
      </c>
      <c r="P14" s="20">
        <f ca="1">SUM(F14:I14)</f>
        <v>969501</v>
      </c>
      <c r="Q14" s="20">
        <f ca="1">J14</f>
        <v>263074</v>
      </c>
    </row>
    <row r="15" spans="1:17" s="7" customFormat="1" ht="15" customHeight="1" thickTop="1" thickBot="1" x14ac:dyDescent="0.4">
      <c r="A15" s="25" t="s">
        <v>220</v>
      </c>
      <c r="B15" s="19">
        <f t="shared" ref="B15:I15" ca="1" si="6">SUM(B16:B18)</f>
        <v>-43546</v>
      </c>
      <c r="C15" s="19">
        <f t="shared" ca="1" si="6"/>
        <v>-62746</v>
      </c>
      <c r="D15" s="19">
        <f t="shared" ca="1" si="6"/>
        <v>-83955</v>
      </c>
      <c r="E15" s="19">
        <f t="shared" ca="1" si="6"/>
        <v>-69692</v>
      </c>
      <c r="F15" s="19">
        <f t="shared" ca="1" si="6"/>
        <v>-84305</v>
      </c>
      <c r="G15" s="19">
        <f t="shared" ca="1" si="6"/>
        <v>-156534</v>
      </c>
      <c r="H15" s="19">
        <f t="shared" ca="1" si="6"/>
        <v>-227223</v>
      </c>
      <c r="I15" s="19">
        <f t="shared" ca="1" si="6"/>
        <v>-211666</v>
      </c>
      <c r="J15" s="19">
        <f ca="1">SUM(J16:J18)</f>
        <v>-207867</v>
      </c>
      <c r="K15" s="9"/>
      <c r="L15" s="20">
        <f ca="1">SUM(B15:E15)</f>
        <v>-259939</v>
      </c>
      <c r="M15" s="20">
        <f ca="1">F15</f>
        <v>-84305</v>
      </c>
      <c r="N15" s="20">
        <f ca="1">SUM(F15:G15)</f>
        <v>-240839</v>
      </c>
      <c r="O15" s="20">
        <f ca="1">SUM(F15:H15)</f>
        <v>-468062</v>
      </c>
      <c r="P15" s="20">
        <f ca="1">SUM(F15:I15)</f>
        <v>-679728</v>
      </c>
      <c r="Q15" s="20">
        <f ca="1">J15</f>
        <v>-207867</v>
      </c>
    </row>
    <row r="16" spans="1:17" s="7" customFormat="1" ht="15" customHeight="1" thickTop="1" thickBot="1" x14ac:dyDescent="0.4">
      <c r="A16" s="22" t="s">
        <v>232</v>
      </c>
      <c r="B16" s="23">
        <f ca="1">B81-B80-B72</f>
        <v>-14363</v>
      </c>
      <c r="C16" s="23">
        <f ca="1">C81-C80-C72</f>
        <v>-21147</v>
      </c>
      <c r="D16" s="23">
        <f t="shared" ref="D16:I16" ca="1" si="7">D81-D80-D72</f>
        <v>-27411</v>
      </c>
      <c r="E16" s="23">
        <f t="shared" ref="E16" ca="1" si="8">E81-E80-E72</f>
        <v>-19669</v>
      </c>
      <c r="F16" s="23">
        <f t="shared" ca="1" si="7"/>
        <v>-24523</v>
      </c>
      <c r="G16" s="23">
        <f ca="1">G81-G80-G72</f>
        <v>-49111</v>
      </c>
      <c r="H16" s="23">
        <f t="shared" ca="1" si="7"/>
        <v>-50892</v>
      </c>
      <c r="I16" s="23">
        <f t="shared" ca="1" si="7"/>
        <v>-39545</v>
      </c>
      <c r="J16" s="23">
        <f ca="1">J81-J80-J72</f>
        <v>-42293</v>
      </c>
      <c r="K16" s="9"/>
      <c r="L16" s="24">
        <f ca="1">SUM(B16:E16)</f>
        <v>-82590</v>
      </c>
      <c r="M16" s="24">
        <f ca="1">F16</f>
        <v>-24523</v>
      </c>
      <c r="N16" s="24">
        <f ca="1">SUM(F16:G16)</f>
        <v>-73634</v>
      </c>
      <c r="O16" s="24">
        <f ca="1">SUM(F16:H16)</f>
        <v>-124526</v>
      </c>
      <c r="P16" s="24">
        <f ca="1">SUM(F16:I16)</f>
        <v>-164071</v>
      </c>
      <c r="Q16" s="24">
        <f ca="1">J16</f>
        <v>-42293</v>
      </c>
    </row>
    <row r="17" spans="1:17" s="7" customFormat="1" ht="15" customHeight="1" thickTop="1" thickBot="1" x14ac:dyDescent="0.4">
      <c r="A17" s="22" t="s">
        <v>27</v>
      </c>
      <c r="B17" s="23">
        <f t="shared" ref="B17:I17" ca="1" si="9">B72</f>
        <v>-13274</v>
      </c>
      <c r="C17" s="23">
        <f t="shared" ca="1" si="9"/>
        <v>-18290</v>
      </c>
      <c r="D17" s="23">
        <f t="shared" ca="1" si="9"/>
        <v>-22709</v>
      </c>
      <c r="E17" s="23">
        <f t="shared" ca="1" si="9"/>
        <v>-21407</v>
      </c>
      <c r="F17" s="23">
        <f t="shared" ca="1" si="9"/>
        <v>-25305</v>
      </c>
      <c r="G17" s="23">
        <f t="shared" ca="1" si="9"/>
        <v>-35876</v>
      </c>
      <c r="H17" s="23">
        <f t="shared" ca="1" si="9"/>
        <v>-37456</v>
      </c>
      <c r="I17" s="23">
        <f t="shared" ca="1" si="9"/>
        <v>-52471</v>
      </c>
      <c r="J17" s="23">
        <f ca="1">J72</f>
        <v>-66942</v>
      </c>
      <c r="K17" s="9"/>
      <c r="L17" s="24">
        <f ca="1">SUM(B17:E17)</f>
        <v>-75680</v>
      </c>
      <c r="M17" s="24">
        <f ca="1">F17</f>
        <v>-25305</v>
      </c>
      <c r="N17" s="24">
        <f ca="1">SUM(F17:G17)</f>
        <v>-61181</v>
      </c>
      <c r="O17" s="24">
        <f ca="1">SUM(F17:H17)</f>
        <v>-98637</v>
      </c>
      <c r="P17" s="24">
        <f ca="1">SUM(F17:I17)</f>
        <v>-151108</v>
      </c>
      <c r="Q17" s="24">
        <f ca="1">J17</f>
        <v>-66942</v>
      </c>
    </row>
    <row r="18" spans="1:17" s="7" customFormat="1" ht="15" customHeight="1" thickTop="1" thickBot="1" x14ac:dyDescent="0.4">
      <c r="A18" s="22" t="s">
        <v>233</v>
      </c>
      <c r="B18" s="23">
        <f ca="1">B80</f>
        <v>-15909</v>
      </c>
      <c r="C18" s="23">
        <f>C80</f>
        <v>-23309</v>
      </c>
      <c r="D18" s="23">
        <f t="shared" ref="D18:I18" ca="1" si="10">D80</f>
        <v>-33835</v>
      </c>
      <c r="E18" s="23">
        <f t="shared" ref="E18" ca="1" si="11">E80</f>
        <v>-28616</v>
      </c>
      <c r="F18" s="23">
        <f t="shared" ca="1" si="10"/>
        <v>-34477</v>
      </c>
      <c r="G18" s="23">
        <f ca="1">G80</f>
        <v>-71547</v>
      </c>
      <c r="H18" s="23">
        <f t="shared" ca="1" si="10"/>
        <v>-138875</v>
      </c>
      <c r="I18" s="23">
        <f t="shared" ca="1" si="10"/>
        <v>-119650</v>
      </c>
      <c r="J18" s="23">
        <f ca="1">J80</f>
        <v>-98632</v>
      </c>
      <c r="K18" s="9"/>
      <c r="L18" s="24">
        <f ca="1">SUM(B18:E18)</f>
        <v>-101669</v>
      </c>
      <c r="M18" s="24">
        <f ca="1">F18</f>
        <v>-34477</v>
      </c>
      <c r="N18" s="24">
        <f ca="1">SUM(F18:G18)</f>
        <v>-106024</v>
      </c>
      <c r="O18" s="24">
        <f ca="1">SUM(F18:H18)</f>
        <v>-244899</v>
      </c>
      <c r="P18" s="24">
        <f ca="1">SUM(F18:I18)</f>
        <v>-364549</v>
      </c>
      <c r="Q18" s="24">
        <f ca="1">J18</f>
        <v>-98632</v>
      </c>
    </row>
    <row r="19" spans="1:17" s="7" customFormat="1" ht="15" customHeight="1" thickTop="1" thickBot="1" x14ac:dyDescent="0.4">
      <c r="A19" s="25" t="s">
        <v>221</v>
      </c>
      <c r="B19" s="19">
        <f t="shared" ref="B19:I19" ca="1" si="12">B14+B15</f>
        <v>34708</v>
      </c>
      <c r="C19" s="19">
        <f t="shared" ca="1" si="12"/>
        <v>37455</v>
      </c>
      <c r="D19" s="19">
        <f t="shared" ca="1" si="12"/>
        <v>34770</v>
      </c>
      <c r="E19" s="19">
        <f t="shared" ca="1" si="12"/>
        <v>45359</v>
      </c>
      <c r="F19" s="19">
        <f t="shared" ca="1" si="12"/>
        <v>49520</v>
      </c>
      <c r="G19" s="19">
        <f t="shared" ca="1" si="12"/>
        <v>85598</v>
      </c>
      <c r="H19" s="19">
        <f t="shared" ca="1" si="12"/>
        <v>86659</v>
      </c>
      <c r="I19" s="19">
        <f t="shared" ca="1" si="12"/>
        <v>67996</v>
      </c>
      <c r="J19" s="19">
        <f t="shared" ref="J19" ca="1" si="13">J14+J15</f>
        <v>55207</v>
      </c>
      <c r="K19" s="9"/>
      <c r="L19" s="20">
        <f ca="1">SUM(B19:E19)</f>
        <v>152292</v>
      </c>
      <c r="M19" s="20">
        <f ca="1">F19</f>
        <v>49520</v>
      </c>
      <c r="N19" s="20">
        <f ca="1">SUM(F19:G19)</f>
        <v>135118</v>
      </c>
      <c r="O19" s="20">
        <f ca="1">SUM(F19:H19)</f>
        <v>221777</v>
      </c>
      <c r="P19" s="20">
        <f ca="1">SUM(F19:I19)</f>
        <v>289773</v>
      </c>
      <c r="Q19" s="20">
        <f ca="1">J19</f>
        <v>55207</v>
      </c>
    </row>
    <row r="20" spans="1:17" s="57" customFormat="1" ht="15" customHeight="1" thickTop="1" thickBot="1" x14ac:dyDescent="0.4">
      <c r="A20" s="22" t="s">
        <v>28</v>
      </c>
      <c r="B20" s="55">
        <f t="shared" ref="B20:I20" ca="1" si="14">B19/B14</f>
        <v>0.44353004319268025</v>
      </c>
      <c r="C20" s="55">
        <f t="shared" ca="1" si="14"/>
        <v>0.3737986646839852</v>
      </c>
      <c r="D20" s="55">
        <f t="shared" ca="1" si="14"/>
        <v>0.29286165508528111</v>
      </c>
      <c r="E20" s="55">
        <f t="shared" ca="1" si="14"/>
        <v>0.39425124509999915</v>
      </c>
      <c r="F20" s="55">
        <f ca="1">F19/F14</f>
        <v>0.37003549411544928</v>
      </c>
      <c r="G20" s="55">
        <f t="shared" ca="1" si="14"/>
        <v>0.35351791584755421</v>
      </c>
      <c r="H20" s="55">
        <f t="shared" ca="1" si="14"/>
        <v>0.27608782918421571</v>
      </c>
      <c r="I20" s="55">
        <f t="shared" ca="1" si="14"/>
        <v>0.24313635746007681</v>
      </c>
      <c r="J20" s="55">
        <f t="shared" ref="J20" ca="1" si="15">J19/J14</f>
        <v>0.20985350129621325</v>
      </c>
      <c r="K20" s="56"/>
      <c r="L20" s="55">
        <f ca="1">L19/L14</f>
        <v>0.36943364278766033</v>
      </c>
      <c r="M20" s="55">
        <f t="shared" ref="M20:Q20" ca="1" si="16">M19/M14</f>
        <v>0.37003549411544928</v>
      </c>
      <c r="N20" s="55">
        <f t="shared" ca="1" si="16"/>
        <v>0.35939748428676682</v>
      </c>
      <c r="O20" s="55">
        <f t="shared" ca="1" si="16"/>
        <v>0.32149095658552213</v>
      </c>
      <c r="P20" s="55">
        <f t="shared" ca="1" si="16"/>
        <v>0.29888880981040761</v>
      </c>
      <c r="Q20" s="55">
        <f t="shared" ca="1" si="16"/>
        <v>0.20985350129621325</v>
      </c>
    </row>
    <row r="21" spans="1:17" s="7" customFormat="1" ht="15" customHeight="1" thickTop="1" thickBot="1" x14ac:dyDescent="0.4">
      <c r="A21" s="25" t="s">
        <v>29</v>
      </c>
      <c r="B21" s="19">
        <f t="shared" ref="B21:I21" ca="1" si="17">B22+B23+B24+B25</f>
        <v>304</v>
      </c>
      <c r="C21" s="19">
        <f t="shared" ca="1" si="17"/>
        <v>-192</v>
      </c>
      <c r="D21" s="19">
        <f t="shared" ca="1" si="17"/>
        <v>-467</v>
      </c>
      <c r="E21" s="19">
        <f t="shared" ca="1" si="17"/>
        <v>-5545</v>
      </c>
      <c r="F21" s="19">
        <f t="shared" ca="1" si="17"/>
        <v>636</v>
      </c>
      <c r="G21" s="19">
        <f t="shared" ca="1" si="17"/>
        <v>-2027</v>
      </c>
      <c r="H21" s="19">
        <f t="shared" ca="1" si="17"/>
        <v>-2148</v>
      </c>
      <c r="I21" s="19">
        <f t="shared" ca="1" si="17"/>
        <v>-8806</v>
      </c>
      <c r="J21" s="19">
        <f ca="1">J22+J23+J24+J25</f>
        <v>-4460</v>
      </c>
      <c r="K21" s="9"/>
      <c r="L21" s="20">
        <f ca="1">SUM(B21:E21)</f>
        <v>-5900</v>
      </c>
      <c r="M21" s="20">
        <f ca="1">F21</f>
        <v>636</v>
      </c>
      <c r="N21" s="20">
        <f ca="1">SUM(F21:G21)</f>
        <v>-1391</v>
      </c>
      <c r="O21" s="20">
        <f ca="1">SUM(F21:H21)</f>
        <v>-3539</v>
      </c>
      <c r="P21" s="20">
        <f ca="1">SUM(F21:I21)</f>
        <v>-12345</v>
      </c>
      <c r="Q21" s="20">
        <f ca="1">J21</f>
        <v>-4460</v>
      </c>
    </row>
    <row r="22" spans="1:17" ht="15" customHeight="1" thickTop="1" thickBot="1" x14ac:dyDescent="0.4">
      <c r="A22" s="22" t="s">
        <v>218</v>
      </c>
      <c r="B22" s="23">
        <v>-1177</v>
      </c>
      <c r="C22" s="23">
        <v>-1291</v>
      </c>
      <c r="D22" s="23">
        <v>-1799</v>
      </c>
      <c r="E22" s="23">
        <v>-6516</v>
      </c>
      <c r="F22" s="23">
        <v>-2119</v>
      </c>
      <c r="G22" s="23">
        <v>-9739</v>
      </c>
      <c r="H22" s="23">
        <v>-8149</v>
      </c>
      <c r="I22" s="23">
        <v>-4187</v>
      </c>
      <c r="J22" s="23">
        <v>-6133</v>
      </c>
      <c r="K22" s="9"/>
      <c r="L22" s="24">
        <f ca="1">SUM(B22:E22)</f>
        <v>-10783</v>
      </c>
      <c r="M22" s="24">
        <f ca="1">F22</f>
        <v>-2119</v>
      </c>
      <c r="N22" s="24">
        <f ca="1">SUM(F22:G22)</f>
        <v>-11858</v>
      </c>
      <c r="O22" s="24">
        <f ca="1">SUM(F22:H22)</f>
        <v>-20007</v>
      </c>
      <c r="P22" s="24">
        <f ca="1">SUM(F22:I22)</f>
        <v>-24194</v>
      </c>
      <c r="Q22" s="24">
        <f ca="1">J22</f>
        <v>-6133</v>
      </c>
    </row>
    <row r="23" spans="1:17" ht="15" customHeight="1" thickTop="1" thickBot="1" x14ac:dyDescent="0.4">
      <c r="A23" s="27" t="s">
        <v>30</v>
      </c>
      <c r="B23" s="23">
        <v>1481</v>
      </c>
      <c r="C23" s="23">
        <v>1099</v>
      </c>
      <c r="D23" s="23">
        <v>1332</v>
      </c>
      <c r="E23" s="23">
        <v>971</v>
      </c>
      <c r="F23" s="23">
        <v>2755</v>
      </c>
      <c r="G23" s="23">
        <v>7712</v>
      </c>
      <c r="H23" s="23">
        <v>6001</v>
      </c>
      <c r="I23" s="23">
        <v>-4619</v>
      </c>
      <c r="J23" s="23">
        <v>1673</v>
      </c>
      <c r="K23" s="9"/>
      <c r="L23" s="24">
        <f ca="1">SUM(B23:E23)</f>
        <v>4883</v>
      </c>
      <c r="M23" s="24">
        <f ca="1">F23</f>
        <v>2755</v>
      </c>
      <c r="N23" s="24">
        <f ca="1">SUM(F23:G23)</f>
        <v>10467</v>
      </c>
      <c r="O23" s="24">
        <f ca="1">SUM(F23:H23)</f>
        <v>16468</v>
      </c>
      <c r="P23" s="24">
        <f ca="1">SUM(F23:I23)</f>
        <v>11849</v>
      </c>
      <c r="Q23" s="24">
        <f ca="1">J23</f>
        <v>1673</v>
      </c>
    </row>
    <row r="24" spans="1:17" ht="15" hidden="1" customHeight="1" thickTop="1" thickBot="1" x14ac:dyDescent="0.4">
      <c r="A24" s="28"/>
      <c r="B24" s="29"/>
      <c r="C24" s="19"/>
      <c r="D24" s="26"/>
      <c r="E24" s="26"/>
      <c r="F24" s="29"/>
      <c r="G24" s="29"/>
      <c r="H24" s="30"/>
      <c r="I24" s="26"/>
      <c r="J24" s="26"/>
      <c r="K24" s="9"/>
      <c r="L24" s="24">
        <f>SUM(B24:E24)</f>
        <v>0</v>
      </c>
      <c r="M24" s="20">
        <f>F24</f>
        <v>0</v>
      </c>
      <c r="N24" s="20">
        <f ca="1">SUM(F24:G24)</f>
        <v>0</v>
      </c>
      <c r="O24" s="20">
        <f ca="1">SUM(F24:H24)</f>
        <v>0</v>
      </c>
      <c r="P24" s="20">
        <f>SUM(F24:I24)</f>
        <v>0</v>
      </c>
      <c r="Q24" s="20">
        <f>J24</f>
        <v>0</v>
      </c>
    </row>
    <row r="25" spans="1:17" s="7" customFormat="1" ht="15" hidden="1" customHeight="1" thickTop="1" thickBot="1" x14ac:dyDescent="0.4">
      <c r="A25" s="28"/>
      <c r="B25" s="31"/>
      <c r="C25" s="19"/>
      <c r="D25" s="19"/>
      <c r="E25" s="19"/>
      <c r="F25" s="31"/>
      <c r="G25" s="31"/>
      <c r="H25" s="32"/>
      <c r="I25" s="19"/>
      <c r="J25" s="19"/>
      <c r="K25" s="9"/>
      <c r="L25" s="24">
        <f>SUM(B25:E25)</f>
        <v>0</v>
      </c>
      <c r="M25" s="20">
        <f>F25</f>
        <v>0</v>
      </c>
      <c r="N25" s="20">
        <f ca="1">SUM(F25:G25)</f>
        <v>0</v>
      </c>
      <c r="O25" s="20">
        <f ca="1">SUM(F25:H25)</f>
        <v>0</v>
      </c>
      <c r="P25" s="20">
        <f>SUM(F25:I25)</f>
        <v>0</v>
      </c>
      <c r="Q25" s="20">
        <f>J25</f>
        <v>0</v>
      </c>
    </row>
    <row r="26" spans="1:17" ht="15" customHeight="1" thickTop="1" thickBot="1" x14ac:dyDescent="0.4">
      <c r="A26" s="25" t="s">
        <v>222</v>
      </c>
      <c r="B26" s="19">
        <f t="shared" ref="B26:I26" ca="1" si="18">B19+B21</f>
        <v>35012</v>
      </c>
      <c r="C26" s="19">
        <f t="shared" ca="1" si="18"/>
        <v>37263</v>
      </c>
      <c r="D26" s="19">
        <f t="shared" ca="1" si="18"/>
        <v>34303</v>
      </c>
      <c r="E26" s="19">
        <f t="shared" ca="1" si="18"/>
        <v>39814</v>
      </c>
      <c r="F26" s="19">
        <f t="shared" ca="1" si="18"/>
        <v>50156</v>
      </c>
      <c r="G26" s="19">
        <f t="shared" ca="1" si="18"/>
        <v>83571</v>
      </c>
      <c r="H26" s="19">
        <f t="shared" ca="1" si="18"/>
        <v>84511</v>
      </c>
      <c r="I26" s="19">
        <f t="shared" ca="1" si="18"/>
        <v>59190</v>
      </c>
      <c r="J26" s="19">
        <f t="shared" ref="J26" ca="1" si="19">J19+J21</f>
        <v>50747</v>
      </c>
      <c r="K26" s="9"/>
      <c r="L26" s="20">
        <f ca="1">SUM(B26:E26)</f>
        <v>146392</v>
      </c>
      <c r="M26" s="20">
        <f ca="1">F26</f>
        <v>50156</v>
      </c>
      <c r="N26" s="20">
        <f ca="1">SUM(F26:G26)</f>
        <v>133727</v>
      </c>
      <c r="O26" s="20">
        <f ca="1">SUM(F26:H26)</f>
        <v>218238</v>
      </c>
      <c r="P26" s="20">
        <f ca="1">SUM(F26:I26)</f>
        <v>277428</v>
      </c>
      <c r="Q26" s="20">
        <f ca="1">J26</f>
        <v>50747</v>
      </c>
    </row>
    <row r="27" spans="1:17" s="57" customFormat="1" ht="15" customHeight="1" thickTop="1" thickBot="1" x14ac:dyDescent="0.4">
      <c r="A27" s="22" t="s">
        <v>34</v>
      </c>
      <c r="B27" s="55">
        <f t="shared" ref="B27:I27" ca="1" si="20">B26/B14</f>
        <v>0.44741482863495796</v>
      </c>
      <c r="C27" s="55">
        <f t="shared" ca="1" si="20"/>
        <v>0.37188251614255347</v>
      </c>
      <c r="D27" s="55">
        <f t="shared" ca="1" si="20"/>
        <v>0.28892819540955988</v>
      </c>
      <c r="E27" s="55">
        <f t="shared" ca="1" si="20"/>
        <v>0.34605522768163682</v>
      </c>
      <c r="F27" s="55">
        <f t="shared" ca="1" si="20"/>
        <v>0.37478796936297404</v>
      </c>
      <c r="G27" s="55">
        <f t="shared" ca="1" si="20"/>
        <v>0.34514644904432296</v>
      </c>
      <c r="H27" s="55">
        <f t="shared" ca="1" si="20"/>
        <v>0.26924449315347804</v>
      </c>
      <c r="I27" s="55">
        <f t="shared" ca="1" si="20"/>
        <v>0.21164834693308351</v>
      </c>
      <c r="J27" s="55">
        <f t="shared" ref="J27" ca="1" si="21">J26/J14</f>
        <v>0.19290009655078039</v>
      </c>
      <c r="K27" s="56"/>
      <c r="L27" s="55">
        <f ca="1">L26/L14</f>
        <v>0.35512127908866631</v>
      </c>
      <c r="M27" s="55">
        <f t="shared" ref="M27:Q27" ca="1" si="22">M26/M14</f>
        <v>0.37478796936297404</v>
      </c>
      <c r="N27" s="55">
        <f t="shared" ca="1" si="22"/>
        <v>0.3556975930758039</v>
      </c>
      <c r="O27" s="55">
        <f t="shared" ca="1" si="22"/>
        <v>0.3163607740356808</v>
      </c>
      <c r="P27" s="55">
        <f t="shared" ca="1" si="22"/>
        <v>0.28615545522903019</v>
      </c>
      <c r="Q27" s="55">
        <f t="shared" ca="1" si="22"/>
        <v>0.19290009655078039</v>
      </c>
    </row>
    <row r="28" spans="1:17" ht="15" customHeight="1" thickTop="1" thickBot="1" x14ac:dyDescent="0.4">
      <c r="A28" s="25" t="s">
        <v>32</v>
      </c>
      <c r="B28" s="33">
        <f t="shared" ref="B28:I28" ca="1" si="23">B26-B72-B86</f>
        <v>48362</v>
      </c>
      <c r="C28" s="33">
        <f t="shared" ca="1" si="23"/>
        <v>55635</v>
      </c>
      <c r="D28" s="33">
        <f t="shared" ca="1" si="23"/>
        <v>57089</v>
      </c>
      <c r="E28" s="33">
        <f t="shared" ca="1" si="23"/>
        <v>61292</v>
      </c>
      <c r="F28" s="33">
        <f t="shared" ca="1" si="23"/>
        <v>75532</v>
      </c>
      <c r="G28" s="33">
        <f t="shared" ca="1" si="23"/>
        <v>119645</v>
      </c>
      <c r="H28" s="34">
        <f t="shared" ca="1" si="23"/>
        <v>123700</v>
      </c>
      <c r="I28" s="33">
        <f t="shared" ca="1" si="23"/>
        <v>112245</v>
      </c>
      <c r="J28" s="33">
        <f t="shared" ref="J28" ca="1" si="24">J26-J72-J86</f>
        <v>117874</v>
      </c>
      <c r="K28" s="9"/>
      <c r="L28" s="20">
        <f ca="1">SUM(B28:E28)</f>
        <v>222378</v>
      </c>
      <c r="M28" s="20">
        <f ca="1">F28</f>
        <v>75532</v>
      </c>
      <c r="N28" s="20">
        <f ca="1">SUM(F28:G28)</f>
        <v>195177</v>
      </c>
      <c r="O28" s="20">
        <f ca="1">SUM(F28:H28)</f>
        <v>318877</v>
      </c>
      <c r="P28" s="20">
        <f ca="1">SUM(F28:I28)</f>
        <v>431122</v>
      </c>
      <c r="Q28" s="20">
        <f ca="1">J28</f>
        <v>117874</v>
      </c>
    </row>
    <row r="29" spans="1:17" s="58" customFormat="1" ht="13.5" thickTop="1" thickBot="1" x14ac:dyDescent="0.4">
      <c r="A29" s="22" t="s">
        <v>33</v>
      </c>
      <c r="B29" s="55">
        <f t="shared" ref="B29:I29" ca="1" si="25">B28/B14</f>
        <v>0.61801313670866664</v>
      </c>
      <c r="C29" s="55">
        <f t="shared" ca="1" si="25"/>
        <v>0.55523397970080135</v>
      </c>
      <c r="D29" s="55">
        <f t="shared" ca="1" si="25"/>
        <v>0.48085070541166564</v>
      </c>
      <c r="E29" s="55">
        <f t="shared" ca="1" si="25"/>
        <v>0.53273765547452867</v>
      </c>
      <c r="F29" s="55">
        <f t="shared" ca="1" si="25"/>
        <v>0.56440874276106856</v>
      </c>
      <c r="G29" s="55">
        <f t="shared" ca="1" si="25"/>
        <v>0.49413130028249053</v>
      </c>
      <c r="H29" s="55">
        <f t="shared" ca="1" si="25"/>
        <v>0.39409714478689445</v>
      </c>
      <c r="I29" s="55">
        <f t="shared" ca="1" si="25"/>
        <v>0.40135949825146067</v>
      </c>
      <c r="J29" s="55">
        <f t="shared" ref="J29" ca="1" si="26">J28/J14</f>
        <v>0.44806404281685003</v>
      </c>
      <c r="K29" s="56"/>
      <c r="L29" s="55">
        <f ca="1">L28/L14</f>
        <v>0.53944996858557459</v>
      </c>
      <c r="M29" s="55">
        <f t="shared" ref="M29:Q29" ca="1" si="27">M28/M14</f>
        <v>0.56440874276106856</v>
      </c>
      <c r="N29" s="55">
        <f t="shared" ca="1" si="27"/>
        <v>0.51914713650763256</v>
      </c>
      <c r="O29" s="55">
        <f t="shared" ca="1" si="27"/>
        <v>0.4622484376789367</v>
      </c>
      <c r="P29" s="55">
        <f t="shared" ca="1" si="27"/>
        <v>0.44468443044411504</v>
      </c>
      <c r="Q29" s="55">
        <f t="shared" ca="1" si="27"/>
        <v>0.44806404281685003</v>
      </c>
    </row>
    <row r="30" spans="1:17" ht="13.5" thickTop="1" thickBot="1" x14ac:dyDescent="0.4">
      <c r="A30" s="25" t="s">
        <v>223</v>
      </c>
      <c r="B30" s="19">
        <f t="shared" ref="B30:H30" ca="1" si="28">B31+B32</f>
        <v>-8892</v>
      </c>
      <c r="C30" s="19">
        <f t="shared" ca="1" si="28"/>
        <v>-10493</v>
      </c>
      <c r="D30" s="19">
        <f t="shared" ca="1" si="28"/>
        <v>-12393</v>
      </c>
      <c r="E30" s="19">
        <f t="shared" ca="1" si="28"/>
        <v>-13829</v>
      </c>
      <c r="F30" s="19">
        <f t="shared" ca="1" si="28"/>
        <v>-19050</v>
      </c>
      <c r="G30" s="19">
        <f t="shared" ca="1" si="28"/>
        <v>-44120</v>
      </c>
      <c r="H30" s="34">
        <f t="shared" ca="1" si="28"/>
        <v>-63204</v>
      </c>
      <c r="I30" s="19">
        <f ca="1">I31+I32</f>
        <v>-42536</v>
      </c>
      <c r="J30" s="19">
        <f t="shared" ref="J30" ca="1" si="29">J31+J32</f>
        <v>-44779</v>
      </c>
      <c r="K30" s="9"/>
      <c r="L30" s="20">
        <f ca="1">SUM(B30:E30)</f>
        <v>-45607</v>
      </c>
      <c r="M30" s="20">
        <f ca="1">F30</f>
        <v>-19050</v>
      </c>
      <c r="N30" s="20">
        <f ca="1">SUM(F30:G30)</f>
        <v>-63170</v>
      </c>
      <c r="O30" s="20">
        <f ca="1">SUM(F30:H30)</f>
        <v>-126374</v>
      </c>
      <c r="P30" s="20">
        <f ca="1">SUM(F30:I30)</f>
        <v>-168910</v>
      </c>
      <c r="Q30" s="20">
        <f ca="1">J30</f>
        <v>-44779</v>
      </c>
    </row>
    <row r="31" spans="1:17" ht="13.5" thickTop="1" thickBot="1" x14ac:dyDescent="0.4">
      <c r="A31" s="22" t="s">
        <v>224</v>
      </c>
      <c r="B31" s="23">
        <v>-23128</v>
      </c>
      <c r="C31" s="23">
        <v>7838</v>
      </c>
      <c r="D31" s="23">
        <v>10150</v>
      </c>
      <c r="E31" s="23">
        <v>49959</v>
      </c>
      <c r="F31" s="23">
        <v>8551</v>
      </c>
      <c r="G31" s="23">
        <v>16551</v>
      </c>
      <c r="H31" s="23">
        <v>16019</v>
      </c>
      <c r="I31" s="23">
        <v>22463</v>
      </c>
      <c r="J31" s="23">
        <v>7244</v>
      </c>
      <c r="K31" s="9"/>
      <c r="L31" s="24">
        <f ca="1">SUM(B31:E31)</f>
        <v>44819</v>
      </c>
      <c r="M31" s="24">
        <f ca="1">F31</f>
        <v>8551</v>
      </c>
      <c r="N31" s="24">
        <f ca="1">SUM(F31:G31)</f>
        <v>25102</v>
      </c>
      <c r="O31" s="24">
        <f ca="1">SUM(F31:H31)</f>
        <v>41121</v>
      </c>
      <c r="P31" s="24">
        <f ca="1">SUM(F31:I31)</f>
        <v>63584</v>
      </c>
      <c r="Q31" s="24">
        <f ca="1">J31</f>
        <v>7244</v>
      </c>
    </row>
    <row r="32" spans="1:17" ht="13.5" thickTop="1" thickBot="1" x14ac:dyDescent="0.4">
      <c r="A32" s="22" t="s">
        <v>225</v>
      </c>
      <c r="B32" s="23">
        <v>14236</v>
      </c>
      <c r="C32" s="23">
        <v>-18331</v>
      </c>
      <c r="D32" s="23">
        <v>-22543</v>
      </c>
      <c r="E32" s="36">
        <v>-63788</v>
      </c>
      <c r="F32" s="23">
        <v>-27601</v>
      </c>
      <c r="G32" s="23">
        <v>-60671</v>
      </c>
      <c r="H32" s="23">
        <v>-79223</v>
      </c>
      <c r="I32" s="36">
        <v>-64999</v>
      </c>
      <c r="J32" s="36">
        <v>-52023</v>
      </c>
      <c r="K32" s="9"/>
      <c r="L32" s="24">
        <f ca="1">SUM(B32:E32)</f>
        <v>-90426</v>
      </c>
      <c r="M32" s="24">
        <f ca="1">F32</f>
        <v>-27601</v>
      </c>
      <c r="N32" s="24">
        <f ca="1">SUM(F32:G32)</f>
        <v>-88272</v>
      </c>
      <c r="O32" s="24">
        <f ca="1">SUM(F32:H32)</f>
        <v>-167495</v>
      </c>
      <c r="P32" s="24">
        <f ca="1">SUM(F32:I32)</f>
        <v>-232494</v>
      </c>
      <c r="Q32" s="24">
        <f ca="1">J32</f>
        <v>-52023</v>
      </c>
    </row>
    <row r="33" spans="1:17" ht="13.5" thickTop="1" thickBot="1" x14ac:dyDescent="0.4">
      <c r="A33" s="25" t="s">
        <v>35</v>
      </c>
      <c r="B33" s="34">
        <f t="shared" ref="B33:D33" ca="1" si="30">B26+B30</f>
        <v>26120</v>
      </c>
      <c r="C33" s="34">
        <f t="shared" ca="1" si="30"/>
        <v>26770</v>
      </c>
      <c r="D33" s="34">
        <f t="shared" ca="1" si="30"/>
        <v>21910</v>
      </c>
      <c r="E33" s="34">
        <f ca="1">E26+E30</f>
        <v>25985</v>
      </c>
      <c r="F33" s="34">
        <f ca="1">F26+F30</f>
        <v>31106</v>
      </c>
      <c r="G33" s="34">
        <f ca="1">G26+G30</f>
        <v>39451</v>
      </c>
      <c r="H33" s="34">
        <f ca="1">H26+H30</f>
        <v>21307</v>
      </c>
      <c r="I33" s="34">
        <f ca="1">I26+I30</f>
        <v>16654</v>
      </c>
      <c r="J33" s="34">
        <f t="shared" ref="J33" ca="1" si="31">J26+J30</f>
        <v>5968</v>
      </c>
      <c r="K33" s="9"/>
      <c r="L33" s="20">
        <f ca="1">SUM(B33:E33)</f>
        <v>100785</v>
      </c>
      <c r="M33" s="20">
        <f ca="1">F33</f>
        <v>31106</v>
      </c>
      <c r="N33" s="20">
        <f ca="1">SUM(F33:G33)</f>
        <v>70557</v>
      </c>
      <c r="O33" s="20">
        <f ca="1">SUM(F33:H33)</f>
        <v>91864</v>
      </c>
      <c r="P33" s="20">
        <f ca="1">SUM(F33:I33)</f>
        <v>108518</v>
      </c>
      <c r="Q33" s="20">
        <f ca="1">J33</f>
        <v>5968</v>
      </c>
    </row>
    <row r="34" spans="1:17" ht="13.5" thickTop="1" thickBot="1" x14ac:dyDescent="0.4">
      <c r="A34" s="25" t="s">
        <v>226</v>
      </c>
      <c r="B34" s="19">
        <f t="shared" ref="B34:I34" ca="1" si="32">B35+B36</f>
        <v>-8948</v>
      </c>
      <c r="C34" s="19">
        <f t="shared" ca="1" si="32"/>
        <v>-8467</v>
      </c>
      <c r="D34" s="19">
        <f t="shared" ca="1" si="32"/>
        <v>-7649</v>
      </c>
      <c r="E34" s="19">
        <f t="shared" ca="1" si="32"/>
        <v>-8938</v>
      </c>
      <c r="F34" s="19">
        <f t="shared" ca="1" si="32"/>
        <v>-10623</v>
      </c>
      <c r="G34" s="19">
        <f t="shared" ca="1" si="32"/>
        <v>-15360</v>
      </c>
      <c r="H34" s="34">
        <f t="shared" ca="1" si="32"/>
        <v>-7979</v>
      </c>
      <c r="I34" s="19">
        <f t="shared" ca="1" si="32"/>
        <v>-10802</v>
      </c>
      <c r="J34" s="19">
        <f t="shared" ref="J34" ca="1" si="33">J35+J36</f>
        <v>-630</v>
      </c>
      <c r="K34" s="9"/>
      <c r="L34" s="20">
        <f ca="1">SUM(B34:E34)</f>
        <v>-34002</v>
      </c>
      <c r="M34" s="20">
        <f ca="1">F34</f>
        <v>-10623</v>
      </c>
      <c r="N34" s="20">
        <f ca="1">SUM(F34:G34)</f>
        <v>-25983</v>
      </c>
      <c r="O34" s="20">
        <f ca="1">SUM(F34:H34)</f>
        <v>-33962</v>
      </c>
      <c r="P34" s="20">
        <f ca="1">SUM(F34:I34)</f>
        <v>-44764</v>
      </c>
      <c r="Q34" s="20">
        <f ca="1">J34</f>
        <v>-630</v>
      </c>
    </row>
    <row r="35" spans="1:17" ht="13.5" thickTop="1" thickBot="1" x14ac:dyDescent="0.4">
      <c r="A35" s="22" t="s">
        <v>227</v>
      </c>
      <c r="B35" s="23">
        <v>0</v>
      </c>
      <c r="C35" s="23">
        <v>242</v>
      </c>
      <c r="D35" s="23">
        <v>-1813</v>
      </c>
      <c r="E35" s="36">
        <v>2320</v>
      </c>
      <c r="F35" s="23">
        <v>0</v>
      </c>
      <c r="G35" s="23">
        <v>375</v>
      </c>
      <c r="H35" s="23">
        <v>919</v>
      </c>
      <c r="I35" s="36">
        <v>0</v>
      </c>
      <c r="J35" s="36">
        <v>0</v>
      </c>
      <c r="K35" s="9"/>
      <c r="L35" s="24">
        <f ca="1">SUM(B35:E35)</f>
        <v>749</v>
      </c>
      <c r="M35" s="24">
        <f ca="1">F35</f>
        <v>0</v>
      </c>
      <c r="N35" s="24">
        <f ca="1">SUM(F35:G35)</f>
        <v>375</v>
      </c>
      <c r="O35" s="24">
        <f ca="1">SUM(F35:H35)</f>
        <v>1294</v>
      </c>
      <c r="P35" s="24">
        <f ca="1">SUM(F35:I35)</f>
        <v>1294</v>
      </c>
      <c r="Q35" s="24">
        <f ca="1">J35</f>
        <v>0</v>
      </c>
    </row>
    <row r="36" spans="1:17" ht="13.5" thickTop="1" thickBot="1" x14ac:dyDescent="0.4">
      <c r="A36" s="22" t="s">
        <v>228</v>
      </c>
      <c r="B36" s="23">
        <v>-8948</v>
      </c>
      <c r="C36" s="23">
        <v>-8709</v>
      </c>
      <c r="D36" s="23">
        <v>-5836</v>
      </c>
      <c r="E36" s="23">
        <v>-11258</v>
      </c>
      <c r="F36" s="23">
        <v>-10623</v>
      </c>
      <c r="G36" s="23">
        <v>-15735</v>
      </c>
      <c r="H36" s="23">
        <v>-8898</v>
      </c>
      <c r="I36" s="23">
        <v>-10802</v>
      </c>
      <c r="J36" s="23">
        <v>-630</v>
      </c>
      <c r="K36" s="9"/>
      <c r="L36" s="24">
        <f ca="1">SUM(B36:E36)</f>
        <v>-34751</v>
      </c>
      <c r="M36" s="24">
        <f ca="1">F36</f>
        <v>-10623</v>
      </c>
      <c r="N36" s="24">
        <f ca="1">SUM(F36:G36)</f>
        <v>-26358</v>
      </c>
      <c r="O36" s="24">
        <f ca="1">SUM(F36:H36)</f>
        <v>-35256</v>
      </c>
      <c r="P36" s="24">
        <f ca="1">SUM(F36:I36)</f>
        <v>-46058</v>
      </c>
      <c r="Q36" s="24">
        <f ca="1">J36</f>
        <v>-630</v>
      </c>
    </row>
    <row r="37" spans="1:17" ht="13.5" thickTop="1" thickBot="1" x14ac:dyDescent="0.4">
      <c r="A37" s="25" t="s">
        <v>229</v>
      </c>
      <c r="B37" s="37">
        <f t="shared" ref="B37:I37" ca="1" si="34">B33+B34</f>
        <v>17172</v>
      </c>
      <c r="C37" s="37">
        <f t="shared" ca="1" si="34"/>
        <v>18303</v>
      </c>
      <c r="D37" s="37">
        <f t="shared" ca="1" si="34"/>
        <v>14261</v>
      </c>
      <c r="E37" s="19">
        <f t="shared" ca="1" si="34"/>
        <v>17047</v>
      </c>
      <c r="F37" s="37">
        <f t="shared" ca="1" si="34"/>
        <v>20483</v>
      </c>
      <c r="G37" s="37">
        <f t="shared" ca="1" si="34"/>
        <v>24091</v>
      </c>
      <c r="H37" s="37">
        <f t="shared" ca="1" si="34"/>
        <v>13328</v>
      </c>
      <c r="I37" s="19">
        <f t="shared" ca="1" si="34"/>
        <v>5852</v>
      </c>
      <c r="J37" s="19">
        <f t="shared" ref="J37" ca="1" si="35">J33+J34</f>
        <v>5338</v>
      </c>
      <c r="K37" s="9"/>
      <c r="L37" s="20">
        <f ca="1">SUM(B37:E37)</f>
        <v>66783</v>
      </c>
      <c r="M37" s="20">
        <f ca="1">F37</f>
        <v>20483</v>
      </c>
      <c r="N37" s="20">
        <f ca="1">SUM(F37:G37)</f>
        <v>44574</v>
      </c>
      <c r="O37" s="20">
        <f ca="1">SUM(F37:H37)</f>
        <v>57902</v>
      </c>
      <c r="P37" s="20">
        <f ca="1">SUM(F37:I37)</f>
        <v>63754</v>
      </c>
      <c r="Q37" s="20">
        <f ca="1">J37</f>
        <v>5338</v>
      </c>
    </row>
    <row r="38" spans="1:17" s="57" customFormat="1" ht="13.5" thickTop="1" thickBot="1" x14ac:dyDescent="0.4">
      <c r="A38" s="22" t="s">
        <v>230</v>
      </c>
      <c r="B38" s="55">
        <f t="shared" ref="B38:I38" ca="1" si="36">B37/B14</f>
        <v>0.21943926189076596</v>
      </c>
      <c r="C38" s="55">
        <f t="shared" ca="1" si="36"/>
        <v>0.18266284767617089</v>
      </c>
      <c r="D38" s="55">
        <f t="shared" ca="1" si="36"/>
        <v>0.12011791956201305</v>
      </c>
      <c r="E38" s="55">
        <f t="shared" ca="1" si="36"/>
        <v>0.14816907284595526</v>
      </c>
      <c r="F38" s="55">
        <f t="shared" ca="1" si="36"/>
        <v>0.15305809826265646</v>
      </c>
      <c r="G38" s="55">
        <f t="shared" ca="1" si="36"/>
        <v>9.9495316604166328E-2</v>
      </c>
      <c r="H38" s="55">
        <f t="shared" ca="1" si="36"/>
        <v>4.2461816861113409E-2</v>
      </c>
      <c r="I38" s="55">
        <f t="shared" ca="1" si="36"/>
        <v>2.0925259777874721E-2</v>
      </c>
      <c r="J38" s="55">
        <f t="shared" ref="J38" ca="1" si="37">J37/J14</f>
        <v>2.0290868728950789E-2</v>
      </c>
      <c r="K38" s="56"/>
      <c r="L38" s="55">
        <f ca="1">L37/L14</f>
        <v>0.1620038279508334</v>
      </c>
      <c r="M38" s="55">
        <f t="shared" ref="M38:Q38" ca="1" si="38">M37/M14</f>
        <v>0.15305809826265646</v>
      </c>
      <c r="N38" s="55">
        <f t="shared" ca="1" si="38"/>
        <v>0.1185614312275074</v>
      </c>
      <c r="O38" s="55">
        <f t="shared" ca="1" si="38"/>
        <v>8.3935526985282075E-2</v>
      </c>
      <c r="P38" s="55">
        <f t="shared" ca="1" si="38"/>
        <v>6.5759602104587825E-2</v>
      </c>
      <c r="Q38" s="55">
        <f t="shared" ca="1" si="38"/>
        <v>2.0290868728950789E-2</v>
      </c>
    </row>
    <row r="39" spans="1:17" ht="13.5" hidden="1" thickTop="1" thickBot="1" x14ac:dyDescent="0.4">
      <c r="A39" s="22"/>
      <c r="B39" s="23"/>
      <c r="C39" s="23"/>
      <c r="D39" s="23"/>
      <c r="E39" s="36"/>
      <c r="F39" s="23"/>
      <c r="G39" s="23"/>
      <c r="H39" s="23"/>
      <c r="I39" s="36"/>
      <c r="J39" s="36"/>
      <c r="K39" s="9"/>
      <c r="L39" s="24"/>
      <c r="M39" s="24"/>
      <c r="N39" s="24"/>
      <c r="O39" s="24"/>
      <c r="P39" s="24"/>
      <c r="Q39" s="24"/>
    </row>
    <row r="40" spans="1:17" ht="13.5" hidden="1" thickTop="1" thickBot="1" x14ac:dyDescent="0.4">
      <c r="A40" s="22"/>
      <c r="B40" s="23"/>
      <c r="C40" s="23"/>
      <c r="D40" s="23"/>
      <c r="E40" s="36"/>
      <c r="F40" s="23"/>
      <c r="G40" s="23"/>
      <c r="H40" s="23"/>
      <c r="I40" s="36"/>
      <c r="J40" s="36"/>
      <c r="K40" s="9"/>
      <c r="L40" s="24"/>
      <c r="M40" s="24"/>
      <c r="N40" s="24"/>
      <c r="O40" s="24"/>
      <c r="P40" s="24"/>
      <c r="Q40" s="24"/>
    </row>
    <row r="41" spans="1:17" ht="13.5" hidden="1" thickTop="1" thickBot="1" x14ac:dyDescent="0.4">
      <c r="A41" s="22"/>
      <c r="B41" s="23"/>
      <c r="C41" s="23"/>
      <c r="D41" s="23"/>
      <c r="E41" s="36"/>
      <c r="F41" s="23"/>
      <c r="G41" s="23"/>
      <c r="H41" s="23"/>
      <c r="I41" s="36"/>
      <c r="J41" s="36"/>
      <c r="K41" s="9"/>
      <c r="L41" s="24"/>
      <c r="M41" s="24"/>
      <c r="N41" s="24"/>
      <c r="O41" s="24"/>
      <c r="P41" s="24"/>
      <c r="Q41" s="24"/>
    </row>
    <row r="42" spans="1:17" ht="13.5" hidden="1" thickTop="1" thickBot="1" x14ac:dyDescent="0.4">
      <c r="A42" s="22"/>
      <c r="B42" s="23"/>
      <c r="C42" s="23"/>
      <c r="D42" s="23"/>
      <c r="E42" s="36"/>
      <c r="F42" s="23"/>
      <c r="G42" s="23"/>
      <c r="H42" s="23"/>
      <c r="I42" s="36"/>
      <c r="J42" s="36"/>
      <c r="K42" s="9"/>
      <c r="L42" s="24"/>
      <c r="M42" s="24"/>
      <c r="N42" s="24"/>
      <c r="O42" s="24"/>
      <c r="P42" s="24"/>
      <c r="Q42" s="24"/>
    </row>
    <row r="43" spans="1:17" ht="13.5" hidden="1" thickTop="1" thickBot="1" x14ac:dyDescent="0.4">
      <c r="A43" s="22"/>
      <c r="B43" s="23"/>
      <c r="C43" s="23"/>
      <c r="D43" s="23"/>
      <c r="E43" s="36"/>
      <c r="F43" s="23"/>
      <c r="G43" s="23"/>
      <c r="H43" s="23"/>
      <c r="I43" s="36"/>
      <c r="J43" s="36"/>
      <c r="K43" s="9"/>
      <c r="L43" s="24"/>
      <c r="M43" s="24"/>
      <c r="N43" s="24"/>
      <c r="O43" s="24"/>
      <c r="P43" s="24"/>
      <c r="Q43" s="24"/>
    </row>
    <row r="44" spans="1:17" ht="13.5" hidden="1" thickTop="1" thickBot="1" x14ac:dyDescent="0.4">
      <c r="A44" s="22"/>
      <c r="B44" s="23"/>
      <c r="C44" s="23"/>
      <c r="D44" s="23"/>
      <c r="E44" s="36"/>
      <c r="F44" s="23"/>
      <c r="G44" s="23"/>
      <c r="H44" s="23"/>
      <c r="I44" s="36"/>
      <c r="J44" s="36"/>
      <c r="K44" s="9"/>
      <c r="L44" s="24"/>
      <c r="M44" s="24"/>
      <c r="N44" s="24"/>
      <c r="O44" s="24"/>
      <c r="P44" s="24"/>
      <c r="Q44" s="24"/>
    </row>
    <row r="45" spans="1:17" ht="13.5" hidden="1" thickTop="1" thickBot="1" x14ac:dyDescent="0.4">
      <c r="A45" s="22"/>
      <c r="B45" s="23"/>
      <c r="C45" s="23"/>
      <c r="D45" s="23"/>
      <c r="E45" s="36"/>
      <c r="F45" s="23"/>
      <c r="G45" s="23"/>
      <c r="H45" s="23"/>
      <c r="I45" s="36"/>
      <c r="J45" s="36"/>
      <c r="K45" s="9"/>
      <c r="L45" s="24"/>
      <c r="M45" s="24"/>
      <c r="N45" s="24"/>
      <c r="O45" s="24"/>
      <c r="P45" s="24"/>
      <c r="Q45" s="24"/>
    </row>
    <row r="46" spans="1:17" ht="13.5" hidden="1" thickTop="1" thickBot="1" x14ac:dyDescent="0.4">
      <c r="A46" s="22"/>
      <c r="B46" s="23"/>
      <c r="C46" s="23"/>
      <c r="D46" s="23"/>
      <c r="E46" s="36"/>
      <c r="F46" s="23"/>
      <c r="G46" s="23"/>
      <c r="H46" s="23"/>
      <c r="I46" s="36"/>
      <c r="J46" s="36"/>
      <c r="K46" s="9"/>
      <c r="L46" s="24"/>
      <c r="M46" s="24"/>
      <c r="N46" s="24"/>
      <c r="O46" s="24"/>
      <c r="P46" s="24"/>
      <c r="Q46" s="24"/>
    </row>
    <row r="47" spans="1:17" ht="13.5" hidden="1" thickTop="1" thickBot="1" x14ac:dyDescent="0.4">
      <c r="A47" s="22"/>
      <c r="B47" s="23"/>
      <c r="C47" s="23"/>
      <c r="D47" s="23"/>
      <c r="E47" s="36"/>
      <c r="F47" s="23"/>
      <c r="G47" s="23"/>
      <c r="H47" s="23"/>
      <c r="I47" s="36"/>
      <c r="J47" s="36"/>
      <c r="K47" s="9"/>
      <c r="L47" s="24"/>
      <c r="M47" s="24"/>
      <c r="N47" s="24"/>
      <c r="O47" s="24"/>
      <c r="P47" s="24"/>
      <c r="Q47" s="24"/>
    </row>
    <row r="48" spans="1:17" ht="13.5" hidden="1" thickTop="1" thickBot="1" x14ac:dyDescent="0.4">
      <c r="A48" s="22"/>
      <c r="B48" s="23"/>
      <c r="C48" s="23"/>
      <c r="D48" s="23"/>
      <c r="E48" s="36"/>
      <c r="F48" s="23"/>
      <c r="G48" s="23"/>
      <c r="H48" s="23"/>
      <c r="I48" s="36"/>
      <c r="J48" s="36"/>
      <c r="K48" s="9"/>
      <c r="L48" s="24"/>
      <c r="M48" s="24"/>
      <c r="N48" s="24"/>
      <c r="O48" s="24"/>
      <c r="P48" s="24"/>
      <c r="Q48" s="24"/>
    </row>
    <row r="49" spans="1:17" ht="13.5" hidden="1" thickTop="1" thickBot="1" x14ac:dyDescent="0.4">
      <c r="A49" s="22"/>
      <c r="B49" s="23"/>
      <c r="C49" s="23"/>
      <c r="D49" s="23"/>
      <c r="E49" s="36"/>
      <c r="F49" s="23"/>
      <c r="G49" s="23"/>
      <c r="H49" s="23"/>
      <c r="I49" s="36"/>
      <c r="J49" s="36"/>
      <c r="K49" s="9"/>
      <c r="L49" s="24"/>
      <c r="M49" s="24"/>
      <c r="N49" s="24"/>
      <c r="O49" s="24"/>
      <c r="P49" s="24"/>
      <c r="Q49" s="24"/>
    </row>
    <row r="50" spans="1:17" ht="13.5" hidden="1" thickTop="1" thickBot="1" x14ac:dyDescent="0.4">
      <c r="A50" s="22"/>
      <c r="B50" s="23"/>
      <c r="C50" s="23"/>
      <c r="D50" s="23"/>
      <c r="E50" s="36"/>
      <c r="F50" s="23"/>
      <c r="G50" s="23"/>
      <c r="H50" s="23"/>
      <c r="I50" s="36"/>
      <c r="J50" s="36"/>
      <c r="K50" s="9"/>
      <c r="L50" s="24"/>
      <c r="M50" s="24"/>
      <c r="N50" s="24"/>
      <c r="O50" s="24"/>
      <c r="P50" s="24"/>
      <c r="Q50" s="24"/>
    </row>
    <row r="51" spans="1:17" ht="13.5" hidden="1" thickTop="1" thickBot="1" x14ac:dyDescent="0.4">
      <c r="A51" s="22"/>
      <c r="B51" s="23"/>
      <c r="C51" s="23"/>
      <c r="D51" s="23"/>
      <c r="E51" s="36"/>
      <c r="F51" s="23"/>
      <c r="G51" s="23"/>
      <c r="H51" s="23"/>
      <c r="I51" s="36"/>
      <c r="J51" s="36"/>
      <c r="K51" s="9"/>
      <c r="L51" s="24"/>
      <c r="M51" s="24"/>
      <c r="N51" s="24"/>
      <c r="O51" s="24"/>
      <c r="P51" s="24"/>
      <c r="Q51" s="24"/>
    </row>
    <row r="52" spans="1:17" ht="13.5" hidden="1" thickTop="1" thickBot="1" x14ac:dyDescent="0.4">
      <c r="A52" s="22"/>
      <c r="B52" s="23"/>
      <c r="C52" s="23"/>
      <c r="D52" s="23"/>
      <c r="E52" s="36"/>
      <c r="F52" s="23"/>
      <c r="G52" s="23"/>
      <c r="H52" s="23"/>
      <c r="I52" s="36"/>
      <c r="J52" s="36"/>
      <c r="K52" s="9"/>
      <c r="L52" s="24"/>
      <c r="M52" s="24"/>
      <c r="N52" s="24"/>
      <c r="O52" s="24"/>
      <c r="P52" s="24"/>
      <c r="Q52" s="24"/>
    </row>
    <row r="53" spans="1:17" ht="13.5" hidden="1" thickTop="1" thickBot="1" x14ac:dyDescent="0.4">
      <c r="A53" s="22"/>
      <c r="B53" s="23"/>
      <c r="C53" s="23"/>
      <c r="D53" s="23"/>
      <c r="E53" s="36"/>
      <c r="F53" s="23"/>
      <c r="G53" s="23"/>
      <c r="H53" s="23"/>
      <c r="I53" s="36"/>
      <c r="J53" s="36"/>
      <c r="K53" s="9"/>
      <c r="L53" s="24"/>
      <c r="M53" s="24"/>
      <c r="N53" s="24"/>
      <c r="O53" s="24"/>
      <c r="P53" s="24"/>
      <c r="Q53" s="24"/>
    </row>
    <row r="54" spans="1:17" ht="13.5" hidden="1" thickTop="1" thickBot="1" x14ac:dyDescent="0.4">
      <c r="A54" s="22"/>
      <c r="B54" s="23"/>
      <c r="C54" s="23"/>
      <c r="D54" s="23"/>
      <c r="E54" s="36"/>
      <c r="F54" s="23"/>
      <c r="G54" s="23"/>
      <c r="H54" s="23"/>
      <c r="I54" s="36"/>
      <c r="J54" s="36"/>
      <c r="K54" s="9"/>
      <c r="L54" s="24"/>
      <c r="M54" s="24"/>
      <c r="N54" s="24"/>
      <c r="O54" s="24"/>
      <c r="P54" s="24"/>
      <c r="Q54" s="24"/>
    </row>
    <row r="55" spans="1:17" ht="13.5" hidden="1" thickTop="1" thickBot="1" x14ac:dyDescent="0.4">
      <c r="A55" s="22"/>
      <c r="B55" s="23"/>
      <c r="C55" s="23"/>
      <c r="D55" s="23"/>
      <c r="E55" s="36"/>
      <c r="F55" s="23"/>
      <c r="G55" s="23"/>
      <c r="H55" s="23"/>
      <c r="I55" s="36"/>
      <c r="J55" s="36"/>
      <c r="K55" s="9"/>
      <c r="L55" s="24"/>
      <c r="M55" s="24"/>
      <c r="N55" s="24"/>
      <c r="O55" s="24"/>
      <c r="P55" s="24"/>
      <c r="Q55" s="24"/>
    </row>
    <row r="56" spans="1:17" ht="13.5" hidden="1" thickTop="1" thickBot="1" x14ac:dyDescent="0.4">
      <c r="A56" s="22"/>
      <c r="B56" s="23"/>
      <c r="C56" s="23"/>
      <c r="D56" s="23"/>
      <c r="E56" s="36"/>
      <c r="F56" s="23"/>
      <c r="G56" s="23"/>
      <c r="H56" s="23"/>
      <c r="I56" s="36"/>
      <c r="J56" s="36"/>
      <c r="K56" s="9"/>
      <c r="L56" s="24"/>
      <c r="M56" s="24"/>
      <c r="N56" s="24"/>
      <c r="O56" s="24"/>
      <c r="P56" s="24"/>
      <c r="Q56" s="24"/>
    </row>
    <row r="57" spans="1:17" ht="13.5" hidden="1" thickTop="1" thickBot="1" x14ac:dyDescent="0.4">
      <c r="A57" s="22"/>
      <c r="B57" s="23"/>
      <c r="C57" s="23"/>
      <c r="D57" s="23"/>
      <c r="E57" s="36"/>
      <c r="F57" s="23"/>
      <c r="G57" s="23"/>
      <c r="H57" s="23"/>
      <c r="I57" s="36"/>
      <c r="J57" s="36"/>
      <c r="K57" s="9"/>
      <c r="L57" s="24"/>
      <c r="M57" s="24"/>
      <c r="N57" s="24"/>
      <c r="O57" s="24"/>
      <c r="P57" s="24"/>
      <c r="Q57" s="24"/>
    </row>
    <row r="58" spans="1:17" ht="13.5" hidden="1" thickTop="1" thickBot="1" x14ac:dyDescent="0.4">
      <c r="A58" s="22"/>
      <c r="B58" s="23"/>
      <c r="C58" s="23"/>
      <c r="D58" s="23"/>
      <c r="E58" s="36"/>
      <c r="F58" s="23"/>
      <c r="G58" s="23"/>
      <c r="H58" s="23"/>
      <c r="I58" s="36"/>
      <c r="J58" s="36"/>
      <c r="K58" s="9"/>
      <c r="L58" s="24"/>
      <c r="M58" s="24"/>
      <c r="N58" s="24"/>
      <c r="O58" s="24"/>
      <c r="P58" s="24"/>
      <c r="Q58" s="24"/>
    </row>
    <row r="59" spans="1:17" ht="13.5" hidden="1" thickTop="1" thickBot="1" x14ac:dyDescent="0.4">
      <c r="A59" s="22"/>
      <c r="B59" s="23"/>
      <c r="C59" s="23"/>
      <c r="D59" s="23"/>
      <c r="E59" s="36"/>
      <c r="F59" s="23"/>
      <c r="G59" s="23"/>
      <c r="H59" s="23"/>
      <c r="I59" s="36"/>
      <c r="J59" s="36"/>
      <c r="K59" s="9"/>
      <c r="L59" s="24"/>
      <c r="M59" s="24"/>
      <c r="N59" s="24"/>
      <c r="O59" s="24"/>
      <c r="P59" s="24"/>
      <c r="Q59" s="24"/>
    </row>
    <row r="60" spans="1:17" ht="13.5" hidden="1" thickTop="1" thickBot="1" x14ac:dyDescent="0.4">
      <c r="A60" s="22"/>
      <c r="B60" s="23"/>
      <c r="C60" s="23"/>
      <c r="D60" s="23"/>
      <c r="E60" s="36"/>
      <c r="F60" s="23"/>
      <c r="G60" s="23"/>
      <c r="H60" s="23"/>
      <c r="I60" s="36"/>
      <c r="J60" s="36"/>
      <c r="K60" s="9"/>
      <c r="L60" s="24"/>
      <c r="M60" s="24"/>
      <c r="N60" s="24"/>
      <c r="O60" s="24"/>
      <c r="P60" s="24"/>
      <c r="Q60" s="24"/>
    </row>
    <row r="61" spans="1:17" ht="13.5" hidden="1" thickTop="1" thickBot="1" x14ac:dyDescent="0.4">
      <c r="A61" s="22"/>
      <c r="B61" s="23"/>
      <c r="C61" s="23"/>
      <c r="D61" s="23"/>
      <c r="E61" s="36"/>
      <c r="F61" s="23"/>
      <c r="G61" s="23"/>
      <c r="H61" s="23"/>
      <c r="I61" s="36"/>
      <c r="J61" s="36"/>
      <c r="K61" s="9"/>
      <c r="L61" s="24"/>
      <c r="M61" s="24"/>
      <c r="N61" s="24"/>
      <c r="O61" s="24"/>
      <c r="P61" s="24"/>
      <c r="Q61" s="24"/>
    </row>
    <row r="62" spans="1:17" ht="13.5" hidden="1" thickTop="1" thickBot="1" x14ac:dyDescent="0.4">
      <c r="A62" s="22"/>
      <c r="B62" s="23"/>
      <c r="C62" s="23"/>
      <c r="D62" s="23"/>
      <c r="E62" s="36"/>
      <c r="F62" s="23"/>
      <c r="G62" s="23"/>
      <c r="H62" s="23"/>
      <c r="I62" s="36"/>
      <c r="J62" s="36"/>
      <c r="K62" s="9"/>
      <c r="L62" s="24"/>
      <c r="M62" s="24"/>
      <c r="N62" s="24"/>
      <c r="O62" s="24"/>
      <c r="P62" s="24"/>
      <c r="Q62" s="24"/>
    </row>
    <row r="63" spans="1:17" ht="13.5" hidden="1" thickTop="1" thickBot="1" x14ac:dyDescent="0.4">
      <c r="A63" s="22"/>
      <c r="B63" s="23"/>
      <c r="C63" s="23"/>
      <c r="D63" s="23"/>
      <c r="E63" s="36"/>
      <c r="F63" s="23"/>
      <c r="G63" s="23"/>
      <c r="H63" s="23"/>
      <c r="I63" s="36"/>
      <c r="J63" s="36"/>
      <c r="K63" s="9"/>
      <c r="L63" s="24"/>
      <c r="M63" s="24"/>
      <c r="N63" s="24"/>
      <c r="O63" s="24"/>
      <c r="P63" s="24"/>
      <c r="Q63" s="24"/>
    </row>
    <row r="64" spans="1:17" ht="13.5" hidden="1" thickTop="1" thickBot="1" x14ac:dyDescent="0.4">
      <c r="A64" s="22"/>
      <c r="B64" s="23"/>
      <c r="C64" s="23"/>
      <c r="D64" s="23"/>
      <c r="E64" s="36"/>
      <c r="F64" s="23"/>
      <c r="G64" s="23"/>
      <c r="H64" s="23"/>
      <c r="I64" s="36"/>
      <c r="J64" s="36"/>
      <c r="K64" s="9"/>
      <c r="L64" s="24"/>
      <c r="M64" s="24"/>
      <c r="N64" s="24"/>
      <c r="O64" s="24"/>
      <c r="P64" s="24"/>
      <c r="Q64" s="24"/>
    </row>
    <row r="65" spans="1:17" ht="13.5" hidden="1" thickTop="1" thickBot="1" x14ac:dyDescent="0.4">
      <c r="A65" s="22"/>
      <c r="B65" s="23"/>
      <c r="C65" s="23"/>
      <c r="D65" s="23"/>
      <c r="E65" s="36"/>
      <c r="F65" s="23"/>
      <c r="G65" s="23"/>
      <c r="H65" s="23"/>
      <c r="I65" s="36"/>
      <c r="J65" s="36"/>
      <c r="K65" s="9"/>
      <c r="L65" s="24"/>
      <c r="M65" s="24"/>
      <c r="N65" s="24"/>
      <c r="O65" s="24"/>
      <c r="P65" s="24"/>
      <c r="Q65" s="24"/>
    </row>
    <row r="66" spans="1:17" ht="13.5" hidden="1" thickTop="1" thickBot="1" x14ac:dyDescent="0.4">
      <c r="A66" s="22"/>
      <c r="B66" s="23"/>
      <c r="C66" s="23"/>
      <c r="D66" s="23"/>
      <c r="E66" s="36"/>
      <c r="F66" s="23"/>
      <c r="G66" s="23"/>
      <c r="H66" s="23"/>
      <c r="I66" s="36"/>
      <c r="J66" s="36"/>
      <c r="K66" s="9"/>
      <c r="L66" s="24"/>
      <c r="M66" s="24"/>
      <c r="N66" s="24"/>
      <c r="O66" s="24"/>
      <c r="P66" s="24"/>
      <c r="Q66" s="24"/>
    </row>
    <row r="67" spans="1:17" customFormat="1" ht="15" thickTop="1" x14ac:dyDescent="0.35"/>
    <row r="68" spans="1:17" ht="15" customHeight="1" thickBot="1" x14ac:dyDescent="0.4">
      <c r="A68" s="10" t="s">
        <v>36</v>
      </c>
      <c r="B68" s="16" t="str">
        <f t="shared" ref="B68:Q68" si="39">B$7</f>
        <v>1T22</v>
      </c>
      <c r="C68" s="16" t="str">
        <f t="shared" si="39"/>
        <v>2T22</v>
      </c>
      <c r="D68" s="16" t="str">
        <f t="shared" si="39"/>
        <v>3T22</v>
      </c>
      <c r="E68" s="16" t="str">
        <f t="shared" si="39"/>
        <v>4T22</v>
      </c>
      <c r="F68" s="16" t="str">
        <f t="shared" si="39"/>
        <v>1T23</v>
      </c>
      <c r="G68" s="16" t="str">
        <f t="shared" si="39"/>
        <v>2T23</v>
      </c>
      <c r="H68" s="16" t="str">
        <f t="shared" si="39"/>
        <v>3T23</v>
      </c>
      <c r="I68" s="16" t="str">
        <f t="shared" si="39"/>
        <v>4T23</v>
      </c>
      <c r="J68" s="16" t="str">
        <f t="shared" si="39"/>
        <v>1T24</v>
      </c>
      <c r="K68" s="17"/>
      <c r="L68" s="11">
        <f t="shared" si="39"/>
        <v>2022</v>
      </c>
      <c r="M68" s="11" t="str">
        <f t="shared" si="39"/>
        <v>1T23</v>
      </c>
      <c r="N68" s="11" t="str">
        <f t="shared" si="39"/>
        <v>6M23</v>
      </c>
      <c r="O68" s="11" t="str">
        <f t="shared" si="39"/>
        <v>9M23</v>
      </c>
      <c r="P68" s="11">
        <f t="shared" si="39"/>
        <v>2023</v>
      </c>
      <c r="Q68" s="11" t="str">
        <f t="shared" si="39"/>
        <v>1T24</v>
      </c>
    </row>
    <row r="69" spans="1:17" ht="15" customHeight="1" thickTop="1" thickBot="1" x14ac:dyDescent="0.4">
      <c r="A69" s="38" t="s">
        <v>37</v>
      </c>
      <c r="B69" s="39"/>
      <c r="C69" s="39"/>
      <c r="D69" s="39"/>
      <c r="E69" s="39"/>
      <c r="F69" s="39"/>
      <c r="G69" s="39"/>
      <c r="H69" s="39"/>
      <c r="I69" s="39"/>
      <c r="J69" s="39"/>
      <c r="K69" s="9"/>
      <c r="L69" s="40"/>
      <c r="M69" s="40"/>
      <c r="N69" s="40"/>
      <c r="O69" s="40"/>
      <c r="P69" s="40"/>
      <c r="Q69" s="40"/>
    </row>
    <row r="70" spans="1:17" ht="15" customHeight="1" outlineLevel="1" thickTop="1" thickBot="1" x14ac:dyDescent="0.4">
      <c r="A70" s="22" t="s">
        <v>38</v>
      </c>
      <c r="B70" s="23">
        <v>-2897</v>
      </c>
      <c r="C70" s="23">
        <v>-3543</v>
      </c>
      <c r="D70" s="23">
        <v>-3974</v>
      </c>
      <c r="E70" s="23">
        <v>-3805</v>
      </c>
      <c r="F70" s="23">
        <v>-5889</v>
      </c>
      <c r="G70" s="23">
        <v>-9832</v>
      </c>
      <c r="H70" s="23">
        <v>-9810</v>
      </c>
      <c r="I70" s="23">
        <v>-11188</v>
      </c>
      <c r="J70" s="23">
        <v>-12576</v>
      </c>
      <c r="K70" s="9"/>
      <c r="L70" s="23">
        <f ca="1">SUM(B70:E70)</f>
        <v>-14219</v>
      </c>
      <c r="M70" s="23">
        <f ca="1">F70</f>
        <v>-5889</v>
      </c>
      <c r="N70" s="23">
        <f ca="1">SUM(F70:G70)</f>
        <v>-15721</v>
      </c>
      <c r="O70" s="23">
        <f ca="1">SUM(F70:H70)</f>
        <v>-25531</v>
      </c>
      <c r="P70" s="23">
        <f ca="1">SUM(F70:I70)</f>
        <v>-36719</v>
      </c>
      <c r="Q70" s="23">
        <f ca="1">J70</f>
        <v>-12576</v>
      </c>
    </row>
    <row r="71" spans="1:17" ht="15" customHeight="1" outlineLevel="1" thickTop="1" thickBot="1" x14ac:dyDescent="0.4">
      <c r="A71" s="22" t="s">
        <v>39</v>
      </c>
      <c r="B71" s="23">
        <v>-3706</v>
      </c>
      <c r="C71" s="23">
        <v>-5200</v>
      </c>
      <c r="D71" s="23">
        <v>8209</v>
      </c>
      <c r="E71" s="23">
        <v>-18564</v>
      </c>
      <c r="F71" s="23">
        <v>-7558</v>
      </c>
      <c r="G71" s="23">
        <v>-18577</v>
      </c>
      <c r="H71" s="23">
        <v>-19743</v>
      </c>
      <c r="I71" s="23">
        <v>-6788</v>
      </c>
      <c r="J71" s="23">
        <v>-13731</v>
      </c>
      <c r="K71" s="9"/>
      <c r="L71" s="23">
        <f ca="1">SUM(B71:E71)</f>
        <v>-19261</v>
      </c>
      <c r="M71" s="23">
        <f ca="1">F71</f>
        <v>-7558</v>
      </c>
      <c r="N71" s="23">
        <f ca="1">SUM(F71:G71)</f>
        <v>-26135</v>
      </c>
      <c r="O71" s="23">
        <f ca="1">SUM(F71:H71)</f>
        <v>-45878</v>
      </c>
      <c r="P71" s="23">
        <f ca="1">SUM(F71:I71)</f>
        <v>-52666</v>
      </c>
      <c r="Q71" s="23">
        <f ca="1">J71</f>
        <v>-13731</v>
      </c>
    </row>
    <row r="72" spans="1:17" ht="15" customHeight="1" outlineLevel="1" thickTop="1" thickBot="1" x14ac:dyDescent="0.4">
      <c r="A72" s="22" t="s">
        <v>112</v>
      </c>
      <c r="B72" s="23">
        <v>-13274</v>
      </c>
      <c r="C72" s="23">
        <v>-18290</v>
      </c>
      <c r="D72" s="23">
        <v>-22709</v>
      </c>
      <c r="E72" s="23">
        <v>-21407</v>
      </c>
      <c r="F72" s="23">
        <v>-25305</v>
      </c>
      <c r="G72" s="23">
        <v>-35876</v>
      </c>
      <c r="H72" s="23">
        <v>-37456</v>
      </c>
      <c r="I72" s="23">
        <v>-52471</v>
      </c>
      <c r="J72" s="23">
        <v>-66942</v>
      </c>
      <c r="K72" s="9"/>
      <c r="L72" s="23">
        <f ca="1">SUM(B72:E72)</f>
        <v>-75680</v>
      </c>
      <c r="M72" s="23">
        <f ca="1">F72</f>
        <v>-25305</v>
      </c>
      <c r="N72" s="23">
        <f ca="1">SUM(F72:G72)</f>
        <v>-61181</v>
      </c>
      <c r="O72" s="23">
        <f ca="1">SUM(F72:H72)</f>
        <v>-98637</v>
      </c>
      <c r="P72" s="23">
        <f ca="1">SUM(F72:I72)</f>
        <v>-151108</v>
      </c>
      <c r="Q72" s="23">
        <f ca="1">J72</f>
        <v>-66942</v>
      </c>
    </row>
    <row r="73" spans="1:17" ht="15" customHeight="1" outlineLevel="1" thickTop="1" thickBot="1" x14ac:dyDescent="0.4">
      <c r="A73" s="22" t="s">
        <v>40</v>
      </c>
      <c r="B73" s="23">
        <v>-508</v>
      </c>
      <c r="C73" s="23">
        <v>-2056</v>
      </c>
      <c r="D73" s="23">
        <v>-5398</v>
      </c>
      <c r="E73" s="23">
        <v>-3227</v>
      </c>
      <c r="F73" s="23">
        <v>-3773</v>
      </c>
      <c r="G73" s="23">
        <v>-5263</v>
      </c>
      <c r="H73" s="23">
        <v>-5633</v>
      </c>
      <c r="I73" s="23">
        <v>-4777</v>
      </c>
      <c r="J73" s="23">
        <v>-4079</v>
      </c>
      <c r="K73" s="9"/>
      <c r="L73" s="23">
        <f ca="1">SUM(B73:E73)</f>
        <v>-11189</v>
      </c>
      <c r="M73" s="23">
        <f ca="1">F73</f>
        <v>-3773</v>
      </c>
      <c r="N73" s="23">
        <f ca="1">SUM(F73:G73)</f>
        <v>-9036</v>
      </c>
      <c r="O73" s="23">
        <f ca="1">SUM(F73:H73)</f>
        <v>-14669</v>
      </c>
      <c r="P73" s="23">
        <f ca="1">SUM(F73:I73)</f>
        <v>-19446</v>
      </c>
      <c r="Q73" s="23">
        <f ca="1">J73</f>
        <v>-4079</v>
      </c>
    </row>
    <row r="74" spans="1:17" ht="15" customHeight="1" outlineLevel="1" thickTop="1" thickBot="1" x14ac:dyDescent="0.4">
      <c r="A74" s="22" t="s">
        <v>41</v>
      </c>
      <c r="B74" s="23">
        <v>-3873</v>
      </c>
      <c r="C74" s="23">
        <v>-4284</v>
      </c>
      <c r="D74" s="23">
        <v>-5107</v>
      </c>
      <c r="E74" s="23">
        <v>-5755</v>
      </c>
      <c r="F74" s="23">
        <v>-5765</v>
      </c>
      <c r="G74" s="23">
        <v>-8259</v>
      </c>
      <c r="H74" s="23">
        <v>-9598</v>
      </c>
      <c r="I74" s="23">
        <v>-6695</v>
      </c>
      <c r="J74" s="23">
        <v>-7578</v>
      </c>
      <c r="K74" s="9"/>
      <c r="L74" s="23">
        <f ca="1">SUM(B74:E74)</f>
        <v>-19019</v>
      </c>
      <c r="M74" s="23">
        <f ca="1">F74</f>
        <v>-5765</v>
      </c>
      <c r="N74" s="23">
        <f ca="1">SUM(F74:G74)</f>
        <v>-14024</v>
      </c>
      <c r="O74" s="23">
        <f ca="1">SUM(F74:H74)</f>
        <v>-23622</v>
      </c>
      <c r="P74" s="23">
        <f ca="1">SUM(F74:I74)</f>
        <v>-30317</v>
      </c>
      <c r="Q74" s="23">
        <f ca="1">J74</f>
        <v>-7578</v>
      </c>
    </row>
    <row r="75" spans="1:17" ht="15" customHeight="1" outlineLevel="1" thickTop="1" thickBot="1" x14ac:dyDescent="0.4">
      <c r="A75" s="22" t="s">
        <v>207</v>
      </c>
      <c r="B75" s="23">
        <v>-1833</v>
      </c>
      <c r="C75" s="23">
        <v>-3638</v>
      </c>
      <c r="D75" s="23">
        <v>-3995</v>
      </c>
      <c r="E75" s="23">
        <v>-5165</v>
      </c>
      <c r="F75" s="23">
        <v>-4379</v>
      </c>
      <c r="G75" s="23">
        <v>-9422</v>
      </c>
      <c r="H75" s="23">
        <v>-9853</v>
      </c>
      <c r="I75" s="23">
        <v>-9915</v>
      </c>
      <c r="J75" s="23">
        <v>-7187</v>
      </c>
      <c r="K75" s="9"/>
      <c r="L75" s="23">
        <f ca="1">SUM(B75:E75)</f>
        <v>-14631</v>
      </c>
      <c r="M75" s="23">
        <f ca="1">F75</f>
        <v>-4379</v>
      </c>
      <c r="N75" s="23">
        <f ca="1">SUM(F75:G75)</f>
        <v>-13801</v>
      </c>
      <c r="O75" s="23">
        <f ca="1">SUM(F75:H75)</f>
        <v>-23654</v>
      </c>
      <c r="P75" s="23">
        <f ca="1">SUM(F75:I75)</f>
        <v>-33569</v>
      </c>
      <c r="Q75" s="23">
        <f ca="1">J75</f>
        <v>-7187</v>
      </c>
    </row>
    <row r="76" spans="1:17" ht="15" customHeight="1" outlineLevel="1" thickTop="1" thickBot="1" x14ac:dyDescent="0.4">
      <c r="A76" s="22" t="s">
        <v>217</v>
      </c>
      <c r="B76" s="23">
        <v>-4278</v>
      </c>
      <c r="C76" s="23">
        <v>-4544</v>
      </c>
      <c r="D76" s="23">
        <v>-18352</v>
      </c>
      <c r="E76" s="23">
        <v>8937</v>
      </c>
      <c r="F76" s="23">
        <v>-4345</v>
      </c>
      <c r="G76" s="23">
        <v>-4703</v>
      </c>
      <c r="H76" s="23">
        <v>-3679</v>
      </c>
      <c r="I76" s="23">
        <v>-6259</v>
      </c>
      <c r="J76" s="23">
        <v>-5525</v>
      </c>
      <c r="K76" s="9"/>
      <c r="L76" s="23">
        <f ca="1">SUM(B76:E76)</f>
        <v>-18237</v>
      </c>
      <c r="M76" s="23">
        <f ca="1">F76</f>
        <v>-4345</v>
      </c>
      <c r="N76" s="23">
        <f ca="1">SUM(F76:G76)</f>
        <v>-9048</v>
      </c>
      <c r="O76" s="23">
        <f ca="1">SUM(F76:H76)</f>
        <v>-12727</v>
      </c>
      <c r="P76" s="23">
        <f ca="1">SUM(F76:I76)</f>
        <v>-18986</v>
      </c>
      <c r="Q76" s="23">
        <f ca="1">J76</f>
        <v>-5525</v>
      </c>
    </row>
    <row r="77" spans="1:17" ht="15" customHeight="1" outlineLevel="1" thickTop="1" thickBot="1" x14ac:dyDescent="0.4">
      <c r="A77" s="22" t="s">
        <v>208</v>
      </c>
      <c r="B77" s="23">
        <v>-811</v>
      </c>
      <c r="C77" s="23">
        <v>-880</v>
      </c>
      <c r="D77" s="23">
        <v>-1041</v>
      </c>
      <c r="E77" s="23">
        <v>-1096</v>
      </c>
      <c r="F77" s="23">
        <v>-1309</v>
      </c>
      <c r="G77" s="23">
        <v>-1514</v>
      </c>
      <c r="H77" s="23">
        <v>-1405</v>
      </c>
      <c r="I77" s="23">
        <v>-1331</v>
      </c>
      <c r="J77" s="23">
        <v>-1567</v>
      </c>
      <c r="K77" s="9"/>
      <c r="L77" s="23">
        <f ca="1">SUM(B77:E77)</f>
        <v>-3828</v>
      </c>
      <c r="M77" s="23">
        <f ca="1">F77</f>
        <v>-1309</v>
      </c>
      <c r="N77" s="23">
        <f ca="1">SUM(F77:G77)</f>
        <v>-2823</v>
      </c>
      <c r="O77" s="23">
        <f ca="1">SUM(F77:H77)</f>
        <v>-4228</v>
      </c>
      <c r="P77" s="23">
        <f ca="1">SUM(F77:I77)</f>
        <v>-5559</v>
      </c>
      <c r="Q77" s="23">
        <f ca="1">J77</f>
        <v>-1567</v>
      </c>
    </row>
    <row r="78" spans="1:17" ht="15" customHeight="1" outlineLevel="1" thickTop="1" thickBot="1" x14ac:dyDescent="0.4">
      <c r="A78" s="22" t="s">
        <v>209</v>
      </c>
      <c r="B78" s="23">
        <v>4352</v>
      </c>
      <c r="C78" s="23">
        <v>4608</v>
      </c>
      <c r="D78" s="23">
        <v>4792</v>
      </c>
      <c r="E78" s="23">
        <v>10625</v>
      </c>
      <c r="F78" s="23">
        <v>9682</v>
      </c>
      <c r="G78" s="23">
        <v>13962</v>
      </c>
      <c r="H78" s="23">
        <v>14208</v>
      </c>
      <c r="I78" s="23">
        <v>16213</v>
      </c>
      <c r="J78" s="23">
        <v>14971</v>
      </c>
      <c r="K78" s="9"/>
      <c r="L78" s="23">
        <f ca="1">SUM(B78:E78)</f>
        <v>24377</v>
      </c>
      <c r="M78" s="23">
        <f ca="1">F78</f>
        <v>9682</v>
      </c>
      <c r="N78" s="23">
        <f ca="1">SUM(F78:G78)</f>
        <v>23644</v>
      </c>
      <c r="O78" s="23">
        <f ca="1">SUM(F78:H78)</f>
        <v>37852</v>
      </c>
      <c r="P78" s="23">
        <f ca="1">SUM(F78:I78)</f>
        <v>54065</v>
      </c>
      <c r="Q78" s="23">
        <f ca="1">J78</f>
        <v>14971</v>
      </c>
    </row>
    <row r="79" spans="1:17" ht="15" customHeight="1" outlineLevel="1" thickTop="1" thickBot="1" x14ac:dyDescent="0.4">
      <c r="A79" s="22" t="s">
        <v>210</v>
      </c>
      <c r="B79" s="23">
        <v>-809</v>
      </c>
      <c r="C79" s="23">
        <v>-1610</v>
      </c>
      <c r="D79" s="23">
        <v>-2545</v>
      </c>
      <c r="E79" s="23">
        <v>-1619</v>
      </c>
      <c r="F79" s="23">
        <v>-1187</v>
      </c>
      <c r="G79" s="23">
        <v>-5503</v>
      </c>
      <c r="H79" s="23">
        <v>-5379</v>
      </c>
      <c r="I79" s="23">
        <v>-8805</v>
      </c>
      <c r="J79" s="23">
        <v>-5021</v>
      </c>
      <c r="K79" s="9"/>
      <c r="L79" s="23">
        <f ca="1">SUM(B79:E79)</f>
        <v>-6583</v>
      </c>
      <c r="M79" s="23">
        <f ca="1">F79</f>
        <v>-1187</v>
      </c>
      <c r="N79" s="23">
        <f ca="1">SUM(F79:G79)</f>
        <v>-6690</v>
      </c>
      <c r="O79" s="23">
        <f ca="1">SUM(F79:H79)</f>
        <v>-12069</v>
      </c>
      <c r="P79" s="23">
        <f ca="1">SUM(F79:I79)</f>
        <v>-20874</v>
      </c>
      <c r="Q79" s="23">
        <f ca="1">J79</f>
        <v>-5021</v>
      </c>
    </row>
    <row r="80" spans="1:17" ht="15" customHeight="1" outlineLevel="1" thickTop="1" thickBot="1" x14ac:dyDescent="0.4">
      <c r="A80" s="22" t="s">
        <v>231</v>
      </c>
      <c r="B80" s="23">
        <v>-15909</v>
      </c>
      <c r="C80" s="23">
        <v>-23309</v>
      </c>
      <c r="D80" s="23">
        <v>-33835</v>
      </c>
      <c r="E80" s="23">
        <v>-28616</v>
      </c>
      <c r="F80" s="23">
        <v>-34477</v>
      </c>
      <c r="G80" s="23">
        <v>-71547</v>
      </c>
      <c r="H80" s="23">
        <v>-138875</v>
      </c>
      <c r="I80" s="23">
        <v>-119650</v>
      </c>
      <c r="J80" s="23">
        <v>-98632</v>
      </c>
      <c r="K80" s="9"/>
      <c r="L80" s="23">
        <f ca="1">SUM(B80:E80)</f>
        <v>-101669</v>
      </c>
      <c r="M80" s="23">
        <f ca="1">F80</f>
        <v>-34477</v>
      </c>
      <c r="N80" s="23">
        <f ca="1">SUM(F80:G80)</f>
        <v>-106024</v>
      </c>
      <c r="O80" s="23">
        <f ca="1">SUM(F80:H80)</f>
        <v>-244899</v>
      </c>
      <c r="P80" s="23">
        <f ca="1">SUM(F80:I80)</f>
        <v>-364549</v>
      </c>
      <c r="Q80" s="23">
        <f ca="1">J80</f>
        <v>-98632</v>
      </c>
    </row>
    <row r="81" spans="1:17" s="7" customFormat="1" ht="15" customHeight="1" thickTop="1" thickBot="1" x14ac:dyDescent="0.4">
      <c r="A81" s="41" t="s">
        <v>42</v>
      </c>
      <c r="B81" s="42">
        <f ca="1">SUM(B70:B80)</f>
        <v>-43546</v>
      </c>
      <c r="C81" s="42">
        <f t="shared" ref="C81:I81" ca="1" si="40">SUM(C70:C80)</f>
        <v>-62746</v>
      </c>
      <c r="D81" s="42">
        <f t="shared" ca="1" si="40"/>
        <v>-83955</v>
      </c>
      <c r="E81" s="42">
        <f ca="1">SUM(E70:E80)</f>
        <v>-69692</v>
      </c>
      <c r="F81" s="42">
        <f t="shared" ca="1" si="40"/>
        <v>-84305</v>
      </c>
      <c r="G81" s="42">
        <f t="shared" ca="1" si="40"/>
        <v>-156534</v>
      </c>
      <c r="H81" s="42">
        <f t="shared" ca="1" si="40"/>
        <v>-227223</v>
      </c>
      <c r="I81" s="42">
        <f t="shared" ca="1" si="40"/>
        <v>-211666</v>
      </c>
      <c r="J81" s="42">
        <f ca="1">SUM(J70:J80)</f>
        <v>-207867</v>
      </c>
      <c r="K81" s="9"/>
      <c r="L81" s="42">
        <f t="shared" ref="L81:P81" ca="1" si="41">SUM(L70:L80)</f>
        <v>-259939</v>
      </c>
      <c r="M81" s="42">
        <f t="shared" ca="1" si="41"/>
        <v>-84305</v>
      </c>
      <c r="N81" s="42">
        <f t="shared" ca="1" si="41"/>
        <v>-240839</v>
      </c>
      <c r="O81" s="42">
        <f ca="1">SUM(O70:O80)</f>
        <v>-468062</v>
      </c>
      <c r="P81" s="42">
        <f t="shared" ca="1" si="41"/>
        <v>-679728</v>
      </c>
      <c r="Q81" s="42">
        <f t="shared" ref="Q81" ca="1" si="42">SUM(Q70:Q80)</f>
        <v>-207867</v>
      </c>
    </row>
    <row r="82" spans="1:17" customFormat="1" ht="15.5" thickTop="1" thickBot="1" x14ac:dyDescent="0.4"/>
    <row r="83" spans="1:17" ht="15" customHeight="1" thickTop="1" thickBot="1" x14ac:dyDescent="0.4">
      <c r="A83" s="38" t="s">
        <v>43</v>
      </c>
      <c r="B83" s="39"/>
      <c r="C83" s="39"/>
      <c r="D83" s="39"/>
      <c r="E83" s="39"/>
      <c r="F83" s="39"/>
      <c r="G83" s="39"/>
      <c r="H83" s="39"/>
      <c r="I83" s="39"/>
      <c r="J83" s="39"/>
      <c r="K83" s="9"/>
      <c r="L83" s="40"/>
      <c r="M83" s="40"/>
      <c r="N83" s="40"/>
      <c r="O83" s="40"/>
      <c r="P83" s="40"/>
      <c r="Q83" s="40"/>
    </row>
    <row r="84" spans="1:17" ht="15" customHeight="1" outlineLevel="1" thickTop="1" thickBot="1" x14ac:dyDescent="0.4">
      <c r="A84" s="22" t="s">
        <v>38</v>
      </c>
      <c r="B84" s="23">
        <v>-698</v>
      </c>
      <c r="C84" s="23">
        <v>-850</v>
      </c>
      <c r="D84" s="23">
        <v>-1097</v>
      </c>
      <c r="E84" s="23">
        <v>-838</v>
      </c>
      <c r="F84" s="23">
        <v>-1088</v>
      </c>
      <c r="G84" s="23">
        <v>-3902</v>
      </c>
      <c r="H84" s="23">
        <v>-4344</v>
      </c>
      <c r="I84" s="23">
        <v>-3020</v>
      </c>
      <c r="J84" s="23">
        <v>-1071</v>
      </c>
      <c r="K84" s="9"/>
      <c r="L84" s="23">
        <f ca="1">SUM(B84:E84)</f>
        <v>-3483</v>
      </c>
      <c r="M84" s="23">
        <f ca="1">F84</f>
        <v>-1088</v>
      </c>
      <c r="N84" s="23">
        <f ca="1">SUM(F84:G84)</f>
        <v>-4990</v>
      </c>
      <c r="O84" s="23">
        <f ca="1">SUM(F84:H84)</f>
        <v>-9334</v>
      </c>
      <c r="P84" s="23">
        <f ca="1">SUM(F84:I84)</f>
        <v>-12354</v>
      </c>
      <c r="Q84" s="23">
        <f ca="1">J84</f>
        <v>-1071</v>
      </c>
    </row>
    <row r="85" spans="1:17" ht="15" customHeight="1" outlineLevel="1" thickTop="1" thickBot="1" x14ac:dyDescent="0.4">
      <c r="A85" s="22" t="s">
        <v>41</v>
      </c>
      <c r="B85" s="23">
        <v>-5</v>
      </c>
      <c r="C85" s="23">
        <v>-8</v>
      </c>
      <c r="D85" s="23">
        <v>0</v>
      </c>
      <c r="E85" s="23">
        <v>-181</v>
      </c>
      <c r="F85" s="23">
        <v>-5</v>
      </c>
      <c r="G85" s="23">
        <v>-1538</v>
      </c>
      <c r="H85" s="23">
        <v>0</v>
      </c>
      <c r="I85" s="23">
        <v>-1816</v>
      </c>
      <c r="J85" s="23">
        <v>-378</v>
      </c>
      <c r="K85" s="9"/>
      <c r="L85" s="23">
        <f ca="1">SUM(B85:E85)</f>
        <v>-194</v>
      </c>
      <c r="M85" s="23">
        <f ca="1">F85</f>
        <v>-5</v>
      </c>
      <c r="N85" s="23">
        <f ca="1">SUM(F85:G85)</f>
        <v>-1543</v>
      </c>
      <c r="O85" s="23">
        <f ca="1">SUM(F85:H85)</f>
        <v>-1543</v>
      </c>
      <c r="P85" s="23">
        <f ca="1">SUM(F85:I85)</f>
        <v>-3359</v>
      </c>
      <c r="Q85" s="23">
        <f ca="1">J85</f>
        <v>-378</v>
      </c>
    </row>
    <row r="86" spans="1:17" ht="15" customHeight="1" outlineLevel="1" thickTop="1" thickBot="1" x14ac:dyDescent="0.4">
      <c r="A86" s="22" t="s">
        <v>27</v>
      </c>
      <c r="B86" s="23">
        <v>-76</v>
      </c>
      <c r="C86" s="23">
        <v>-82</v>
      </c>
      <c r="D86" s="23">
        <v>-77</v>
      </c>
      <c r="E86" s="23">
        <v>-71</v>
      </c>
      <c r="F86" s="23">
        <v>-71</v>
      </c>
      <c r="G86" s="23">
        <v>-198</v>
      </c>
      <c r="H86" s="23">
        <v>-1733</v>
      </c>
      <c r="I86" s="23">
        <v>-584</v>
      </c>
      <c r="J86" s="23">
        <v>-185</v>
      </c>
      <c r="K86" s="9"/>
      <c r="L86" s="23">
        <f ca="1">SUM(B86:E86)</f>
        <v>-306</v>
      </c>
      <c r="M86" s="23">
        <f ca="1">F86</f>
        <v>-71</v>
      </c>
      <c r="N86" s="23">
        <f ca="1">SUM(F86:G86)</f>
        <v>-269</v>
      </c>
      <c r="O86" s="23">
        <f ca="1">SUM(F86:H86)</f>
        <v>-2002</v>
      </c>
      <c r="P86" s="23">
        <f ca="1">SUM(F86:I86)</f>
        <v>-2586</v>
      </c>
      <c r="Q86" s="23">
        <f ca="1">J86</f>
        <v>-185</v>
      </c>
    </row>
    <row r="87" spans="1:17" ht="15" customHeight="1" outlineLevel="1" thickTop="1" thickBot="1" x14ac:dyDescent="0.4">
      <c r="A87" s="22" t="s">
        <v>211</v>
      </c>
      <c r="B87" s="23">
        <v>-241</v>
      </c>
      <c r="C87" s="23">
        <v>-152</v>
      </c>
      <c r="D87" s="23">
        <v>-430</v>
      </c>
      <c r="E87" s="23">
        <v>-325</v>
      </c>
      <c r="F87" s="23">
        <v>-445</v>
      </c>
      <c r="G87" s="23">
        <v>-1318</v>
      </c>
      <c r="H87" s="23">
        <v>-212</v>
      </c>
      <c r="I87" s="23">
        <v>-508</v>
      </c>
      <c r="J87" s="23">
        <v>-754</v>
      </c>
      <c r="K87" s="9"/>
      <c r="L87" s="23">
        <f ca="1">SUM(B87:E87)</f>
        <v>-1148</v>
      </c>
      <c r="M87" s="23">
        <f ca="1">F87</f>
        <v>-445</v>
      </c>
      <c r="N87" s="23">
        <f ca="1">SUM(F87:G87)</f>
        <v>-1763</v>
      </c>
      <c r="O87" s="23">
        <f ca="1">SUM(F87:H87)</f>
        <v>-1975</v>
      </c>
      <c r="P87" s="23">
        <f ca="1">SUM(F87:I87)</f>
        <v>-2483</v>
      </c>
      <c r="Q87" s="23">
        <f ca="1">J87</f>
        <v>-754</v>
      </c>
    </row>
    <row r="88" spans="1:17" ht="15" customHeight="1" outlineLevel="1" thickTop="1" thickBot="1" x14ac:dyDescent="0.4">
      <c r="A88" s="22" t="s">
        <v>212</v>
      </c>
      <c r="B88" s="23">
        <v>-4</v>
      </c>
      <c r="C88" s="23">
        <v>1</v>
      </c>
      <c r="D88" s="23">
        <v>0</v>
      </c>
      <c r="E88" s="23">
        <v>16</v>
      </c>
      <c r="F88" s="23">
        <v>-54</v>
      </c>
      <c r="G88" s="23">
        <v>-480</v>
      </c>
      <c r="H88" s="23">
        <v>0</v>
      </c>
      <c r="I88" s="23">
        <v>69</v>
      </c>
      <c r="J88" s="23">
        <v>-50</v>
      </c>
      <c r="K88" s="9"/>
      <c r="L88" s="23">
        <f ca="1">SUM(B88:E88)</f>
        <v>13</v>
      </c>
      <c r="M88" s="23">
        <f ca="1">F88</f>
        <v>-54</v>
      </c>
      <c r="N88" s="23">
        <f ca="1">SUM(F88:G88)</f>
        <v>-534</v>
      </c>
      <c r="O88" s="23">
        <f ca="1">SUM(F88:H88)</f>
        <v>-534</v>
      </c>
      <c r="P88" s="23">
        <f ca="1">SUM(F88:I88)</f>
        <v>-465</v>
      </c>
      <c r="Q88" s="23">
        <f ca="1">J88</f>
        <v>-50</v>
      </c>
    </row>
    <row r="89" spans="1:17" ht="15" customHeight="1" outlineLevel="1" thickTop="1" thickBot="1" x14ac:dyDescent="0.4">
      <c r="A89" s="22" t="s">
        <v>213</v>
      </c>
      <c r="B89" s="23">
        <v>0</v>
      </c>
      <c r="C89" s="23">
        <v>-4</v>
      </c>
      <c r="D89" s="23">
        <v>-1</v>
      </c>
      <c r="E89" s="23">
        <v>-5</v>
      </c>
      <c r="F89" s="23">
        <v>0</v>
      </c>
      <c r="G89" s="23">
        <v>-104</v>
      </c>
      <c r="H89" s="23">
        <v>-117</v>
      </c>
      <c r="I89" s="23">
        <v>-218</v>
      </c>
      <c r="J89" s="23">
        <v>0</v>
      </c>
      <c r="K89" s="9"/>
      <c r="L89" s="23">
        <f ca="1">SUM(B89:E89)</f>
        <v>-10</v>
      </c>
      <c r="M89" s="23">
        <f ca="1">F89</f>
        <v>0</v>
      </c>
      <c r="N89" s="23">
        <f ca="1">SUM(F89:G89)</f>
        <v>-104</v>
      </c>
      <c r="O89" s="23">
        <f ca="1">SUM(F89:H89)</f>
        <v>-221</v>
      </c>
      <c r="P89" s="23">
        <f ca="1">SUM(F89:I89)</f>
        <v>-439</v>
      </c>
      <c r="Q89" s="23">
        <f ca="1">J89</f>
        <v>0</v>
      </c>
    </row>
    <row r="90" spans="1:17" ht="15" customHeight="1" outlineLevel="1" thickTop="1" thickBot="1" x14ac:dyDescent="0.4">
      <c r="A90" s="22" t="s">
        <v>214</v>
      </c>
      <c r="B90" s="23">
        <v>0</v>
      </c>
      <c r="C90" s="23">
        <v>-9</v>
      </c>
      <c r="D90" s="23">
        <v>-13</v>
      </c>
      <c r="E90" s="23">
        <v>-14</v>
      </c>
      <c r="F90" s="23">
        <v>0</v>
      </c>
      <c r="G90" s="23">
        <v>-197</v>
      </c>
      <c r="H90" s="23">
        <v>-228</v>
      </c>
      <c r="I90" s="23">
        <v>-276</v>
      </c>
      <c r="J90" s="23">
        <v>0</v>
      </c>
      <c r="K90" s="9"/>
      <c r="L90" s="23">
        <f ca="1">SUM(B90:E90)</f>
        <v>-36</v>
      </c>
      <c r="M90" s="23">
        <f ca="1">F90</f>
        <v>0</v>
      </c>
      <c r="N90" s="23">
        <f ca="1">SUM(F90:G90)</f>
        <v>-197</v>
      </c>
      <c r="O90" s="23">
        <f ca="1">SUM(F90:H90)</f>
        <v>-425</v>
      </c>
      <c r="P90" s="23">
        <f ca="1">SUM(F90:I90)</f>
        <v>-701</v>
      </c>
      <c r="Q90" s="23">
        <f ca="1">J90</f>
        <v>0</v>
      </c>
    </row>
    <row r="91" spans="1:17" ht="15" customHeight="1" outlineLevel="1" thickTop="1" thickBot="1" x14ac:dyDescent="0.4">
      <c r="A91" s="22" t="s">
        <v>215</v>
      </c>
      <c r="B91" s="23">
        <v>-69</v>
      </c>
      <c r="C91" s="23">
        <v>-60</v>
      </c>
      <c r="D91" s="23">
        <v>-102</v>
      </c>
      <c r="E91" s="23">
        <v>-110</v>
      </c>
      <c r="F91" s="23">
        <v>-101</v>
      </c>
      <c r="G91" s="23">
        <v>-228</v>
      </c>
      <c r="H91" s="23">
        <v>-248</v>
      </c>
      <c r="I91" s="23">
        <v>-399</v>
      </c>
      <c r="J91" s="23">
        <v>-146</v>
      </c>
      <c r="K91" s="9"/>
      <c r="L91" s="23">
        <f ca="1">SUM(B91:E91)</f>
        <v>-341</v>
      </c>
      <c r="M91" s="23">
        <f ca="1">F91</f>
        <v>-101</v>
      </c>
      <c r="N91" s="23">
        <f ca="1">SUM(F91:G91)</f>
        <v>-329</v>
      </c>
      <c r="O91" s="23">
        <f ca="1">SUM(F91:H91)</f>
        <v>-577</v>
      </c>
      <c r="P91" s="23">
        <f ca="1">SUM(F91:I91)</f>
        <v>-976</v>
      </c>
      <c r="Q91" s="23">
        <f ca="1">J91</f>
        <v>-146</v>
      </c>
    </row>
    <row r="92" spans="1:17" ht="15" customHeight="1" outlineLevel="1" thickTop="1" thickBot="1" x14ac:dyDescent="0.4">
      <c r="A92" s="22" t="s">
        <v>216</v>
      </c>
      <c r="B92" s="23">
        <v>-84</v>
      </c>
      <c r="C92" s="23">
        <v>-127</v>
      </c>
      <c r="D92" s="23">
        <v>-79</v>
      </c>
      <c r="E92" s="23">
        <v>-4988</v>
      </c>
      <c r="F92" s="23">
        <v>-355</v>
      </c>
      <c r="G92" s="23">
        <v>-1774</v>
      </c>
      <c r="H92" s="23">
        <v>-1267</v>
      </c>
      <c r="I92" s="23">
        <v>2565</v>
      </c>
      <c r="J92" s="23">
        <v>-3549</v>
      </c>
      <c r="K92" s="9"/>
      <c r="L92" s="23">
        <f ca="1">SUM(B92:E92)</f>
        <v>-5278</v>
      </c>
      <c r="M92" s="23">
        <f ca="1">F92</f>
        <v>-355</v>
      </c>
      <c r="N92" s="23">
        <f ca="1">SUM(F92:G92)</f>
        <v>-2129</v>
      </c>
      <c r="O92" s="23">
        <f ca="1">SUM(F92:H92)</f>
        <v>-3396</v>
      </c>
      <c r="P92" s="23">
        <f ca="1">SUM(F92:I92)</f>
        <v>-831</v>
      </c>
      <c r="Q92" s="23">
        <f ca="1">J92</f>
        <v>-3549</v>
      </c>
    </row>
    <row r="93" spans="1:17" s="7" customFormat="1" ht="15" customHeight="1" thickTop="1" thickBot="1" x14ac:dyDescent="0.4">
      <c r="A93" s="41" t="s">
        <v>42</v>
      </c>
      <c r="B93" s="42">
        <f ca="1">SUM(B84:B92)</f>
        <v>-1177</v>
      </c>
      <c r="C93" s="42">
        <f t="shared" ref="C93:I93" si="43">SUM(C84:C92)</f>
        <v>-1291</v>
      </c>
      <c r="D93" s="42">
        <f ca="1">SUM(D84:D92)</f>
        <v>-1799</v>
      </c>
      <c r="E93" s="42">
        <f ca="1">SUM(E84:E92)</f>
        <v>-6516</v>
      </c>
      <c r="F93" s="42">
        <f t="shared" ca="1" si="43"/>
        <v>-2119</v>
      </c>
      <c r="G93" s="42">
        <f t="shared" ca="1" si="43"/>
        <v>-9739</v>
      </c>
      <c r="H93" s="42">
        <f t="shared" ca="1" si="43"/>
        <v>-8149</v>
      </c>
      <c r="I93" s="42">
        <f t="shared" ca="1" si="43"/>
        <v>-4187</v>
      </c>
      <c r="J93" s="42">
        <f ca="1">SUM(J84:J92)</f>
        <v>-6133</v>
      </c>
      <c r="K93" s="9"/>
      <c r="L93" s="42">
        <f ca="1">SUM(L84:L92)</f>
        <v>-10783</v>
      </c>
      <c r="M93" s="42">
        <f ca="1">SUM(M84:M92)</f>
        <v>-2119</v>
      </c>
      <c r="N93" s="42">
        <f ca="1">SUM(N84:N92)</f>
        <v>-11858</v>
      </c>
      <c r="O93" s="42">
        <f t="shared" ref="O93:P93" ca="1" si="44">SUM(O84:O92)</f>
        <v>-20007</v>
      </c>
      <c r="P93" s="42">
        <f t="shared" ca="1" si="44"/>
        <v>-24194</v>
      </c>
      <c r="Q93" s="42">
        <f ca="1">SUM(Q84:Q92)</f>
        <v>-6133</v>
      </c>
    </row>
    <row r="94" spans="1:17" customFormat="1" ht="15" customHeight="1" thickTop="1" x14ac:dyDescent="0.35"/>
    <row r="95" spans="1:17" ht="13" thickBot="1" x14ac:dyDescent="0.4">
      <c r="A95" s="10" t="s">
        <v>46</v>
      </c>
      <c r="B95" s="11" t="str">
        <f t="shared" ref="B95:J95" ca="1" si="45">IF($A$6="PT",B$6,B$5)</f>
        <v>1T22</v>
      </c>
      <c r="C95" s="11" t="str">
        <f t="shared" ca="1" si="45"/>
        <v>2T22</v>
      </c>
      <c r="D95" s="11" t="str">
        <f t="shared" ca="1" si="45"/>
        <v>3T22</v>
      </c>
      <c r="E95" s="11" t="str">
        <f t="shared" ca="1" si="45"/>
        <v>4T22</v>
      </c>
      <c r="F95" s="11" t="str">
        <f t="shared" ca="1" si="45"/>
        <v>1T23</v>
      </c>
      <c r="G95" s="11" t="str">
        <f t="shared" ca="1" si="45"/>
        <v>2T23</v>
      </c>
      <c r="H95" s="11" t="str">
        <f t="shared" ca="1" si="45"/>
        <v>3T23</v>
      </c>
      <c r="I95" s="11" t="str">
        <f t="shared" ca="1" si="45"/>
        <v>4T23</v>
      </c>
      <c r="J95" s="11" t="str">
        <f t="shared" ca="1" si="45"/>
        <v>1T24</v>
      </c>
      <c r="K95" s="9"/>
      <c r="L95" s="11"/>
      <c r="M95" s="11"/>
      <c r="N95" s="11"/>
      <c r="O95" s="11"/>
      <c r="P95" s="11"/>
      <c r="Q95" s="11"/>
    </row>
    <row r="96" spans="1:17" ht="13.5" thickTop="1" thickBot="1" x14ac:dyDescent="0.4">
      <c r="A96" s="25" t="s">
        <v>247</v>
      </c>
      <c r="B96" s="19"/>
      <c r="C96" s="19"/>
      <c r="D96" s="19">
        <f t="shared" ref="D96:Q96" ca="1" si="46">D28</f>
        <v>57089</v>
      </c>
      <c r="E96" s="19">
        <f t="shared" ca="1" si="46"/>
        <v>61292</v>
      </c>
      <c r="F96" s="19">
        <f t="shared" ca="1" si="46"/>
        <v>75532</v>
      </c>
      <c r="G96" s="19">
        <f t="shared" ca="1" si="46"/>
        <v>119645</v>
      </c>
      <c r="H96" s="19">
        <f t="shared" ca="1" si="46"/>
        <v>123700</v>
      </c>
      <c r="I96" s="19">
        <f t="shared" ca="1" si="46"/>
        <v>112245</v>
      </c>
      <c r="J96" s="19">
        <f t="shared" ca="1" si="46"/>
        <v>117874</v>
      </c>
      <c r="K96" s="54"/>
      <c r="L96" s="19">
        <f t="shared" ca="1" si="46"/>
        <v>222378</v>
      </c>
      <c r="M96" s="19">
        <f t="shared" ca="1" si="46"/>
        <v>75532</v>
      </c>
      <c r="N96" s="19">
        <f t="shared" ca="1" si="46"/>
        <v>195177</v>
      </c>
      <c r="O96" s="19">
        <f t="shared" ca="1" si="46"/>
        <v>318877</v>
      </c>
      <c r="P96" s="19">
        <f t="shared" ca="1" si="46"/>
        <v>431122</v>
      </c>
      <c r="Q96" s="19">
        <f t="shared" ca="1" si="46"/>
        <v>117874</v>
      </c>
    </row>
    <row r="97" spans="1:17" ht="13.5" thickTop="1" thickBot="1" x14ac:dyDescent="0.4">
      <c r="A97" s="43"/>
      <c r="B97" s="23"/>
      <c r="C97" s="23"/>
      <c r="D97" s="23"/>
      <c r="E97" s="23"/>
      <c r="F97" s="23"/>
      <c r="G97" s="23"/>
      <c r="H97" s="23"/>
      <c r="I97" s="23"/>
      <c r="J97" s="23"/>
      <c r="K97" s="9"/>
      <c r="L97" s="23"/>
      <c r="M97" s="23"/>
      <c r="N97" s="23"/>
      <c r="O97" s="23"/>
      <c r="P97" s="23"/>
      <c r="Q97" s="23"/>
    </row>
    <row r="98" spans="1:17" ht="13.5" thickTop="1" thickBot="1" x14ac:dyDescent="0.4">
      <c r="A98" s="25" t="s">
        <v>250</v>
      </c>
      <c r="B98" s="19"/>
      <c r="C98" s="19"/>
      <c r="D98" s="19">
        <f t="shared" ref="D98:J98" ca="1" si="47">SUM(D99:D103)</f>
        <v>55175</v>
      </c>
      <c r="E98" s="19">
        <f t="shared" ca="1" si="47"/>
        <v>41937</v>
      </c>
      <c r="F98" s="19">
        <f t="shared" ca="1" si="47"/>
        <v>38435</v>
      </c>
      <c r="G98" s="19">
        <f t="shared" si="47"/>
        <v>0</v>
      </c>
      <c r="H98" s="19">
        <f t="shared" si="47"/>
        <v>0</v>
      </c>
      <c r="I98" s="19">
        <f t="shared" si="47"/>
        <v>0</v>
      </c>
      <c r="J98" s="19">
        <f t="shared" si="47"/>
        <v>0</v>
      </c>
      <c r="K98" s="54"/>
      <c r="L98" s="19">
        <f t="shared" ref="L98" si="48">SUM(L99:L103)</f>
        <v>0</v>
      </c>
      <c r="M98" s="19">
        <f t="shared" ref="M98" ca="1" si="49">SUM(M99:M103)</f>
        <v>38435</v>
      </c>
      <c r="N98" s="19">
        <f t="shared" ref="N98" ca="1" si="50">SUM(N99:N103)</f>
        <v>38435</v>
      </c>
      <c r="O98" s="19">
        <f t="shared" ref="O98" ca="1" si="51">SUM(O99:O103)</f>
        <v>38435</v>
      </c>
      <c r="P98" s="19">
        <f t="shared" ref="P98" ca="1" si="52">SUM(P99:P103)</f>
        <v>38435</v>
      </c>
      <c r="Q98" s="19">
        <f t="shared" ref="Q98" si="53">SUM(Q99:Q103)</f>
        <v>0</v>
      </c>
    </row>
    <row r="99" spans="1:17" ht="13.5" thickTop="1" thickBot="1" x14ac:dyDescent="0.4">
      <c r="A99" s="22" t="s">
        <v>248</v>
      </c>
      <c r="B99" s="23"/>
      <c r="C99" s="23"/>
      <c r="D99" s="23">
        <v>55175</v>
      </c>
      <c r="E99" s="23">
        <v>41937</v>
      </c>
      <c r="F99" s="23">
        <v>38435</v>
      </c>
      <c r="G99" s="23">
        <v>0</v>
      </c>
      <c r="H99" s="23">
        <v>0</v>
      </c>
      <c r="I99" s="23">
        <v>0</v>
      </c>
      <c r="J99" s="23">
        <v>0</v>
      </c>
      <c r="K99" s="9"/>
      <c r="L99" s="23"/>
      <c r="M99" s="23">
        <f ca="1">F99</f>
        <v>38435</v>
      </c>
      <c r="N99" s="23">
        <f ca="1">SUM(F99:G99)</f>
        <v>38435</v>
      </c>
      <c r="O99" s="23">
        <f ca="1">SUM(F99:H99)</f>
        <v>38435</v>
      </c>
      <c r="P99" s="23">
        <f ca="1">SUM(F99:I99)</f>
        <v>38435</v>
      </c>
      <c r="Q99" s="23">
        <f>J99</f>
        <v>0</v>
      </c>
    </row>
    <row r="100" spans="1:17" ht="13.5" hidden="1" thickTop="1" thickBot="1" x14ac:dyDescent="0.4">
      <c r="A100" s="43"/>
      <c r="B100" s="23"/>
      <c r="C100" s="23"/>
      <c r="D100" s="23"/>
      <c r="E100" s="23"/>
      <c r="F100" s="23"/>
      <c r="G100" s="23"/>
      <c r="H100" s="23"/>
      <c r="I100" s="23"/>
      <c r="J100" s="23"/>
      <c r="K100" s="9"/>
      <c r="L100" s="23"/>
      <c r="M100" s="23"/>
      <c r="N100" s="23"/>
      <c r="O100" s="23"/>
      <c r="P100" s="23"/>
      <c r="Q100" s="23"/>
    </row>
    <row r="101" spans="1:17" ht="13.5" hidden="1" thickTop="1" thickBot="1" x14ac:dyDescent="0.4">
      <c r="A101" s="43"/>
      <c r="B101" s="23"/>
      <c r="C101" s="23"/>
      <c r="D101" s="23"/>
      <c r="E101" s="23"/>
      <c r="F101" s="23"/>
      <c r="G101" s="23"/>
      <c r="H101" s="23"/>
      <c r="I101" s="23"/>
      <c r="J101" s="23"/>
      <c r="K101" s="9"/>
      <c r="L101" s="23"/>
      <c r="M101" s="23"/>
      <c r="N101" s="23"/>
      <c r="O101" s="23"/>
      <c r="P101" s="23"/>
      <c r="Q101" s="23"/>
    </row>
    <row r="102" spans="1:17" ht="13.5" hidden="1" thickTop="1" thickBot="1" x14ac:dyDescent="0.4">
      <c r="A102" s="43"/>
      <c r="B102" s="23"/>
      <c r="C102" s="23"/>
      <c r="D102" s="23"/>
      <c r="E102" s="23"/>
      <c r="F102" s="23"/>
      <c r="G102" s="23"/>
      <c r="H102" s="23"/>
      <c r="I102" s="23"/>
      <c r="J102" s="23"/>
      <c r="K102" s="9"/>
      <c r="L102" s="23"/>
      <c r="M102" s="23"/>
      <c r="N102" s="23"/>
      <c r="O102" s="23"/>
      <c r="P102" s="23"/>
      <c r="Q102" s="23"/>
    </row>
    <row r="103" spans="1:17" ht="13.5" hidden="1" thickTop="1" thickBot="1" x14ac:dyDescent="0.4">
      <c r="A103" s="43"/>
      <c r="B103" s="23"/>
      <c r="C103" s="23"/>
      <c r="D103" s="23"/>
      <c r="E103" s="23"/>
      <c r="F103" s="23"/>
      <c r="G103" s="23"/>
      <c r="H103" s="23"/>
      <c r="I103" s="23"/>
      <c r="J103" s="23"/>
      <c r="K103" s="9"/>
      <c r="L103" s="23"/>
      <c r="M103" s="23"/>
      <c r="N103" s="23"/>
      <c r="O103" s="23"/>
      <c r="P103" s="23"/>
      <c r="Q103" s="23"/>
    </row>
    <row r="104" spans="1:17" ht="13.5" thickTop="1" thickBot="1" x14ac:dyDescent="0.4">
      <c r="A104" s="43"/>
      <c r="B104" s="23"/>
      <c r="C104" s="23"/>
      <c r="D104" s="23"/>
      <c r="E104" s="23"/>
      <c r="F104" s="23"/>
      <c r="G104" s="23"/>
      <c r="H104" s="23"/>
      <c r="I104" s="23"/>
      <c r="J104" s="23"/>
      <c r="K104" s="9"/>
      <c r="L104" s="23"/>
      <c r="M104" s="23"/>
      <c r="N104" s="23"/>
      <c r="O104" s="23"/>
      <c r="P104" s="23"/>
      <c r="Q104" s="23"/>
    </row>
    <row r="105" spans="1:17" ht="13.5" thickTop="1" thickBot="1" x14ac:dyDescent="0.4">
      <c r="A105" s="25" t="s">
        <v>249</v>
      </c>
      <c r="B105" s="23"/>
      <c r="C105" s="23"/>
      <c r="D105" s="19">
        <f t="shared" ref="D105:Q105" ca="1" si="54">D96+D98</f>
        <v>112264</v>
      </c>
      <c r="E105" s="19">
        <f t="shared" ca="1" si="54"/>
        <v>103229</v>
      </c>
      <c r="F105" s="19">
        <f t="shared" ca="1" si="54"/>
        <v>113967</v>
      </c>
      <c r="G105" s="19">
        <f t="shared" ca="1" si="54"/>
        <v>119645</v>
      </c>
      <c r="H105" s="19">
        <f t="shared" ca="1" si="54"/>
        <v>123700</v>
      </c>
      <c r="I105" s="19">
        <f t="shared" ca="1" si="54"/>
        <v>112245</v>
      </c>
      <c r="J105" s="19">
        <f t="shared" ca="1" si="54"/>
        <v>117874</v>
      </c>
      <c r="K105" s="9"/>
      <c r="L105" s="19">
        <f t="shared" ca="1" si="54"/>
        <v>222378</v>
      </c>
      <c r="M105" s="19">
        <f t="shared" ca="1" si="54"/>
        <v>113967</v>
      </c>
      <c r="N105" s="19">
        <f t="shared" ca="1" si="54"/>
        <v>233612</v>
      </c>
      <c r="O105" s="19">
        <f t="shared" ca="1" si="54"/>
        <v>357312</v>
      </c>
      <c r="P105" s="19">
        <f t="shared" ca="1" si="54"/>
        <v>469557</v>
      </c>
      <c r="Q105" s="19">
        <f t="shared" ca="1" si="54"/>
        <v>117874</v>
      </c>
    </row>
    <row r="106" spans="1:17" ht="13.5" thickTop="1" thickBot="1" x14ac:dyDescent="0.4">
      <c r="A106" s="43"/>
      <c r="B106" s="23"/>
      <c r="C106" s="23"/>
      <c r="D106" s="23"/>
      <c r="E106" s="23"/>
      <c r="F106" s="23"/>
      <c r="G106" s="23"/>
      <c r="H106" s="23"/>
      <c r="I106" s="23"/>
      <c r="J106" s="23"/>
      <c r="K106" s="9"/>
      <c r="L106" s="23"/>
      <c r="M106" s="23"/>
      <c r="N106" s="23"/>
      <c r="O106" s="23"/>
      <c r="P106" s="23"/>
      <c r="Q106" s="23"/>
    </row>
    <row r="107" spans="1:17" customFormat="1" ht="15.5" thickTop="1" thickBot="1" x14ac:dyDescent="0.4"/>
    <row r="108" spans="1:17" ht="13.5" thickTop="1" thickBot="1" x14ac:dyDescent="0.4">
      <c r="A108" s="25" t="s">
        <v>258</v>
      </c>
      <c r="B108" s="19">
        <f t="shared" ref="B108:Q108" ca="1" si="55">-B127</f>
        <v>8892</v>
      </c>
      <c r="C108" s="19">
        <f t="shared" ca="1" si="55"/>
        <v>10493</v>
      </c>
      <c r="D108" s="19">
        <f t="shared" ca="1" si="55"/>
        <v>12393</v>
      </c>
      <c r="E108" s="19">
        <f t="shared" ca="1" si="55"/>
        <v>13829</v>
      </c>
      <c r="F108" s="19">
        <f t="shared" ca="1" si="55"/>
        <v>19050</v>
      </c>
      <c r="G108" s="19">
        <f t="shared" ca="1" si="55"/>
        <v>44120</v>
      </c>
      <c r="H108" s="19">
        <f t="shared" ca="1" si="55"/>
        <v>63204</v>
      </c>
      <c r="I108" s="19">
        <f t="shared" ca="1" si="55"/>
        <v>25369</v>
      </c>
      <c r="J108" s="19">
        <f ca="1">-J127</f>
        <v>37955</v>
      </c>
      <c r="K108" s="9"/>
      <c r="L108" s="19">
        <f t="shared" si="55"/>
        <v>0</v>
      </c>
      <c r="M108" s="19">
        <f ca="1">-M127</f>
        <v>19050</v>
      </c>
      <c r="N108" s="19">
        <f t="shared" ca="1" si="55"/>
        <v>63170</v>
      </c>
      <c r="O108" s="19">
        <f t="shared" ca="1" si="55"/>
        <v>126374</v>
      </c>
      <c r="P108" s="19">
        <f ca="1">-P127</f>
        <v>151743</v>
      </c>
      <c r="Q108" s="19">
        <f t="shared" ca="1" si="55"/>
        <v>37955</v>
      </c>
    </row>
    <row r="109" spans="1:17" ht="13.5" thickTop="1" thickBot="1" x14ac:dyDescent="0.4">
      <c r="A109" s="43"/>
      <c r="B109" s="23"/>
      <c r="C109" s="23"/>
      <c r="D109" s="23"/>
      <c r="E109" s="23"/>
      <c r="F109" s="23"/>
      <c r="G109" s="23"/>
      <c r="H109" s="23"/>
      <c r="I109" s="23"/>
      <c r="J109" s="23"/>
      <c r="K109" s="9"/>
      <c r="L109" s="23"/>
      <c r="M109" s="23"/>
      <c r="N109" s="23"/>
      <c r="O109" s="23"/>
      <c r="P109" s="23"/>
      <c r="Q109" s="23"/>
    </row>
    <row r="110" spans="1:17" ht="13.5" thickTop="1" thickBot="1" x14ac:dyDescent="0.4">
      <c r="A110" s="25" t="s">
        <v>257</v>
      </c>
      <c r="B110" s="19">
        <f t="shared" ref="B110:J110" si="56">SUM(B111:B116)</f>
        <v>0</v>
      </c>
      <c r="C110" s="19">
        <f t="shared" si="56"/>
        <v>0</v>
      </c>
      <c r="D110" s="19">
        <f t="shared" ca="1" si="56"/>
        <v>14979</v>
      </c>
      <c r="E110" s="19">
        <f t="shared" ca="1" si="56"/>
        <v>14059</v>
      </c>
      <c r="F110" s="19">
        <f t="shared" ca="1" si="56"/>
        <v>15464</v>
      </c>
      <c r="G110" s="19">
        <f t="shared" si="56"/>
        <v>0</v>
      </c>
      <c r="H110" s="19">
        <f t="shared" si="56"/>
        <v>0</v>
      </c>
      <c r="I110" s="19">
        <f t="shared" si="56"/>
        <v>0</v>
      </c>
      <c r="J110" s="19">
        <f t="shared" si="56"/>
        <v>0</v>
      </c>
      <c r="K110" s="54"/>
      <c r="L110" s="19">
        <f t="shared" ref="L110:Q110" si="57">SUM(L111:L116)</f>
        <v>0</v>
      </c>
      <c r="M110" s="19">
        <f t="shared" ca="1" si="57"/>
        <v>15464</v>
      </c>
      <c r="N110" s="19">
        <f t="shared" ca="1" si="57"/>
        <v>15464</v>
      </c>
      <c r="O110" s="19">
        <f t="shared" ca="1" si="57"/>
        <v>15464</v>
      </c>
      <c r="P110" s="19">
        <f t="shared" ca="1" si="57"/>
        <v>15464</v>
      </c>
      <c r="Q110" s="19">
        <f t="shared" si="57"/>
        <v>0</v>
      </c>
    </row>
    <row r="111" spans="1:17" ht="13.5" thickTop="1" thickBot="1" x14ac:dyDescent="0.4">
      <c r="A111" s="22" t="s">
        <v>248</v>
      </c>
      <c r="B111" s="23">
        <v>0</v>
      </c>
      <c r="C111" s="23">
        <v>0</v>
      </c>
      <c r="D111" s="23">
        <v>14979</v>
      </c>
      <c r="E111" s="23">
        <v>14059</v>
      </c>
      <c r="F111" s="23">
        <v>15464</v>
      </c>
      <c r="G111" s="23">
        <v>0</v>
      </c>
      <c r="H111" s="23">
        <v>0</v>
      </c>
      <c r="I111" s="23">
        <v>0</v>
      </c>
      <c r="J111" s="23">
        <v>0</v>
      </c>
      <c r="K111" s="9"/>
      <c r="L111" s="23"/>
      <c r="M111" s="23">
        <f ca="1">F111</f>
        <v>15464</v>
      </c>
      <c r="N111" s="23">
        <f ca="1">SUM(F111:G111)</f>
        <v>15464</v>
      </c>
      <c r="O111" s="23">
        <f ca="1">SUM(F111:H111)</f>
        <v>15464</v>
      </c>
      <c r="P111" s="23">
        <f ca="1">SUM(F111:I111)</f>
        <v>15464</v>
      </c>
      <c r="Q111" s="23">
        <f>J111</f>
        <v>0</v>
      </c>
    </row>
    <row r="112" spans="1:17" ht="13.5" hidden="1" thickTop="1" thickBot="1" x14ac:dyDescent="0.4">
      <c r="A112" s="22"/>
      <c r="B112" s="23"/>
      <c r="C112" s="23"/>
      <c r="D112" s="23"/>
      <c r="E112" s="23"/>
      <c r="F112" s="23"/>
      <c r="G112" s="23"/>
      <c r="H112" s="23"/>
      <c r="I112" s="23"/>
      <c r="J112" s="23"/>
      <c r="K112" s="9"/>
      <c r="L112" s="23"/>
      <c r="M112" s="23"/>
      <c r="N112" s="23"/>
      <c r="O112" s="23"/>
      <c r="P112" s="23"/>
      <c r="Q112" s="23"/>
    </row>
    <row r="113" spans="1:17" ht="13.5" hidden="1" thickTop="1" thickBot="1" x14ac:dyDescent="0.4">
      <c r="A113" s="22"/>
      <c r="B113" s="23"/>
      <c r="C113" s="23"/>
      <c r="D113" s="23"/>
      <c r="E113" s="23"/>
      <c r="F113" s="23"/>
      <c r="G113" s="23"/>
      <c r="H113" s="23"/>
      <c r="I113" s="23"/>
      <c r="J113" s="23"/>
      <c r="K113" s="9"/>
      <c r="L113" s="23"/>
      <c r="M113" s="23"/>
      <c r="N113" s="23"/>
      <c r="O113" s="23"/>
      <c r="P113" s="23"/>
      <c r="Q113" s="23"/>
    </row>
    <row r="114" spans="1:17" ht="13.5" hidden="1" thickTop="1" thickBot="1" x14ac:dyDescent="0.4">
      <c r="A114" s="22"/>
      <c r="B114" s="23"/>
      <c r="C114" s="23"/>
      <c r="D114" s="23"/>
      <c r="E114" s="23"/>
      <c r="F114" s="23"/>
      <c r="G114" s="23"/>
      <c r="H114" s="23"/>
      <c r="I114" s="23"/>
      <c r="J114" s="23"/>
      <c r="K114" s="9"/>
      <c r="L114" s="23"/>
      <c r="M114" s="23"/>
      <c r="N114" s="23"/>
      <c r="O114" s="23"/>
      <c r="P114" s="23"/>
      <c r="Q114" s="23"/>
    </row>
    <row r="115" spans="1:17" ht="13.5" hidden="1" thickTop="1" thickBot="1" x14ac:dyDescent="0.4">
      <c r="A115" s="22"/>
      <c r="B115" s="23"/>
      <c r="C115" s="23"/>
      <c r="D115" s="23"/>
      <c r="E115" s="23"/>
      <c r="F115" s="23"/>
      <c r="G115" s="23"/>
      <c r="H115" s="23"/>
      <c r="I115" s="23"/>
      <c r="J115" s="23"/>
      <c r="K115" s="9"/>
      <c r="L115" s="23"/>
      <c r="M115" s="23"/>
      <c r="N115" s="23"/>
      <c r="O115" s="23"/>
      <c r="P115" s="23"/>
      <c r="Q115" s="23"/>
    </row>
    <row r="116" spans="1:17" ht="13.5" hidden="1" thickTop="1" thickBot="1" x14ac:dyDescent="0.4">
      <c r="A116" s="22"/>
      <c r="B116" s="23"/>
      <c r="C116" s="23"/>
      <c r="D116" s="23"/>
      <c r="E116" s="23"/>
      <c r="F116" s="23"/>
      <c r="G116" s="23"/>
      <c r="H116" s="23"/>
      <c r="I116" s="23"/>
      <c r="J116" s="23"/>
      <c r="K116" s="9"/>
      <c r="L116" s="23"/>
      <c r="M116" s="23"/>
      <c r="N116" s="23"/>
      <c r="O116" s="23"/>
      <c r="P116" s="23"/>
      <c r="Q116" s="23"/>
    </row>
    <row r="117" spans="1:17" ht="13.5" thickTop="1" thickBot="1" x14ac:dyDescent="0.4">
      <c r="A117" s="22"/>
      <c r="B117" s="23"/>
      <c r="C117" s="23"/>
      <c r="D117" s="23"/>
      <c r="E117" s="23"/>
      <c r="F117" s="23"/>
      <c r="G117" s="23"/>
      <c r="H117" s="23"/>
      <c r="I117" s="23"/>
      <c r="J117" s="23"/>
      <c r="K117" s="9"/>
      <c r="L117" s="23"/>
      <c r="M117" s="23"/>
      <c r="N117" s="23"/>
      <c r="O117" s="23"/>
      <c r="P117" s="23"/>
      <c r="Q117" s="23"/>
    </row>
    <row r="118" spans="1:17" ht="13.5" thickTop="1" thickBot="1" x14ac:dyDescent="0.4">
      <c r="A118" s="25" t="s">
        <v>259</v>
      </c>
      <c r="B118" s="19">
        <f t="shared" ref="B118:Q118" ca="1" si="58">B108+B110</f>
        <v>8892</v>
      </c>
      <c r="C118" s="19">
        <f t="shared" ca="1" si="58"/>
        <v>10493</v>
      </c>
      <c r="D118" s="19">
        <f t="shared" ca="1" si="58"/>
        <v>27372</v>
      </c>
      <c r="E118" s="19">
        <f t="shared" ca="1" si="58"/>
        <v>27888</v>
      </c>
      <c r="F118" s="19">
        <f t="shared" ca="1" si="58"/>
        <v>34514</v>
      </c>
      <c r="G118" s="19">
        <f t="shared" ca="1" si="58"/>
        <v>44120</v>
      </c>
      <c r="H118" s="19">
        <f t="shared" ca="1" si="58"/>
        <v>63204</v>
      </c>
      <c r="I118" s="19">
        <f t="shared" ca="1" si="58"/>
        <v>25369</v>
      </c>
      <c r="J118" s="19">
        <f ca="1">J108+J110</f>
        <v>37955</v>
      </c>
      <c r="K118" s="9"/>
      <c r="L118" s="19">
        <f t="shared" si="58"/>
        <v>0</v>
      </c>
      <c r="M118" s="19">
        <f t="shared" ca="1" si="58"/>
        <v>34514</v>
      </c>
      <c r="N118" s="19">
        <f t="shared" ca="1" si="58"/>
        <v>78634</v>
      </c>
      <c r="O118" s="19">
        <f t="shared" ca="1" si="58"/>
        <v>141838</v>
      </c>
      <c r="P118" s="19">
        <f ca="1">P108+P110</f>
        <v>167207</v>
      </c>
      <c r="Q118" s="19">
        <f t="shared" ca="1" si="58"/>
        <v>37955</v>
      </c>
    </row>
    <row r="119" spans="1:17" customFormat="1" ht="15" thickTop="1" x14ac:dyDescent="0.35"/>
    <row r="120" spans="1:17" ht="15" customHeight="1" thickBot="1" x14ac:dyDescent="0.4">
      <c r="A120" s="10" t="s">
        <v>256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2"/>
      <c r="L120" s="11"/>
      <c r="M120" s="11"/>
      <c r="N120" s="11"/>
      <c r="O120" s="11"/>
      <c r="P120" s="11"/>
      <c r="Q120" s="11"/>
    </row>
    <row r="121" spans="1:17" ht="13.5" thickTop="1" thickBot="1" x14ac:dyDescent="0.4">
      <c r="A121" s="25" t="s">
        <v>253</v>
      </c>
      <c r="B121" s="19">
        <f t="shared" ref="B121" ca="1" si="59">SUM(B122:B123)</f>
        <v>-8892</v>
      </c>
      <c r="C121" s="19">
        <f t="shared" ref="C121" ca="1" si="60">SUM(C122:C123)</f>
        <v>-10493</v>
      </c>
      <c r="D121" s="19">
        <f t="shared" ref="D121" ca="1" si="61">SUM(D122:D123)</f>
        <v>-12393</v>
      </c>
      <c r="E121" s="19">
        <f t="shared" ref="E121:J121" ca="1" si="62">SUM(E122:E123)</f>
        <v>-13829</v>
      </c>
      <c r="F121" s="19">
        <f t="shared" ca="1" si="62"/>
        <v>-19050</v>
      </c>
      <c r="G121" s="19">
        <f t="shared" ca="1" si="62"/>
        <v>-44120</v>
      </c>
      <c r="H121" s="19">
        <f t="shared" ca="1" si="62"/>
        <v>-63204</v>
      </c>
      <c r="I121" s="19">
        <f t="shared" ca="1" si="62"/>
        <v>-42536</v>
      </c>
      <c r="J121" s="19">
        <f t="shared" ca="1" si="62"/>
        <v>-44779</v>
      </c>
      <c r="K121" s="54"/>
      <c r="L121" s="19">
        <f t="shared" ref="L121" si="63">SUM(L122:L123)</f>
        <v>0</v>
      </c>
      <c r="M121" s="19">
        <f t="shared" ref="M121" ca="1" si="64">SUM(M122:M123)</f>
        <v>-19050</v>
      </c>
      <c r="N121" s="19">
        <f t="shared" ref="N121" ca="1" si="65">SUM(N122:N123)</f>
        <v>-63170</v>
      </c>
      <c r="O121" s="19">
        <f t="shared" ref="O121" ca="1" si="66">SUM(O122:O123)</f>
        <v>-126374</v>
      </c>
      <c r="P121" s="19">
        <f t="shared" ref="P121" ca="1" si="67">SUM(P122:P123)</f>
        <v>-168910</v>
      </c>
      <c r="Q121" s="19">
        <f t="shared" ref="Q121" ca="1" si="68">SUM(Q122:Q123)</f>
        <v>-44779</v>
      </c>
    </row>
    <row r="122" spans="1:17" ht="13.5" thickTop="1" thickBot="1" x14ac:dyDescent="0.4">
      <c r="A122" s="22" t="s">
        <v>251</v>
      </c>
      <c r="B122" s="23">
        <f t="shared" ref="B122:J123" ca="1" si="69">B31</f>
        <v>-23128</v>
      </c>
      <c r="C122" s="23">
        <f t="shared" ca="1" si="69"/>
        <v>7838</v>
      </c>
      <c r="D122" s="23">
        <f t="shared" ca="1" si="69"/>
        <v>10150</v>
      </c>
      <c r="E122" s="23">
        <f t="shared" ca="1" si="69"/>
        <v>49959</v>
      </c>
      <c r="F122" s="23">
        <f t="shared" ca="1" si="69"/>
        <v>8551</v>
      </c>
      <c r="G122" s="23">
        <f t="shared" ca="1" si="69"/>
        <v>16551</v>
      </c>
      <c r="H122" s="23">
        <f t="shared" ca="1" si="69"/>
        <v>16019</v>
      </c>
      <c r="I122" s="23">
        <f t="shared" ca="1" si="69"/>
        <v>22463</v>
      </c>
      <c r="J122" s="23">
        <f t="shared" ca="1" si="69"/>
        <v>7244</v>
      </c>
      <c r="K122" s="9"/>
      <c r="L122" s="23"/>
      <c r="M122" s="23">
        <f ca="1">F122</f>
        <v>8551</v>
      </c>
      <c r="N122" s="23">
        <f ca="1">SUM(F122:G122)</f>
        <v>25102</v>
      </c>
      <c r="O122" s="23">
        <f ca="1">SUM(F122:H122)</f>
        <v>41121</v>
      </c>
      <c r="P122" s="23">
        <f ca="1">SUM(F122:I122)</f>
        <v>63584</v>
      </c>
      <c r="Q122" s="23">
        <f ca="1">J122</f>
        <v>7244</v>
      </c>
    </row>
    <row r="123" spans="1:17" ht="13.5" thickTop="1" thickBot="1" x14ac:dyDescent="0.4">
      <c r="A123" s="22" t="s">
        <v>252</v>
      </c>
      <c r="B123" s="23">
        <f t="shared" ca="1" si="69"/>
        <v>14236</v>
      </c>
      <c r="C123" s="23">
        <f t="shared" ca="1" si="69"/>
        <v>-18331</v>
      </c>
      <c r="D123" s="23">
        <f t="shared" ca="1" si="69"/>
        <v>-22543</v>
      </c>
      <c r="E123" s="23">
        <f t="shared" ca="1" si="69"/>
        <v>-63788</v>
      </c>
      <c r="F123" s="23">
        <f t="shared" ca="1" si="69"/>
        <v>-27601</v>
      </c>
      <c r="G123" s="23">
        <f t="shared" ca="1" si="69"/>
        <v>-60671</v>
      </c>
      <c r="H123" s="23">
        <f t="shared" ca="1" si="69"/>
        <v>-79223</v>
      </c>
      <c r="I123" s="23">
        <f t="shared" ca="1" si="69"/>
        <v>-64999</v>
      </c>
      <c r="J123" s="23">
        <f t="shared" ca="1" si="69"/>
        <v>-52023</v>
      </c>
      <c r="K123" s="9"/>
      <c r="L123" s="23"/>
      <c r="M123" s="23">
        <f ca="1">F123</f>
        <v>-27601</v>
      </c>
      <c r="N123" s="23">
        <f ca="1">SUM(F123:G123)</f>
        <v>-88272</v>
      </c>
      <c r="O123" s="23">
        <f ca="1">SUM(F123:H123)</f>
        <v>-167495</v>
      </c>
      <c r="P123" s="23">
        <f ca="1">SUM(F123:I123)</f>
        <v>-232494</v>
      </c>
      <c r="Q123" s="23">
        <f ca="1">J123</f>
        <v>-52023</v>
      </c>
    </row>
    <row r="124" spans="1:17" ht="13.5" thickTop="1" thickBot="1" x14ac:dyDescent="0.4">
      <c r="A124" s="43"/>
      <c r="B124" s="23"/>
      <c r="C124" s="23"/>
      <c r="D124" s="23"/>
      <c r="E124" s="23"/>
      <c r="F124" s="23"/>
      <c r="G124" s="23"/>
      <c r="H124" s="23"/>
      <c r="I124" s="23"/>
      <c r="J124" s="23"/>
      <c r="K124" s="9"/>
      <c r="L124" s="23"/>
      <c r="M124" s="23"/>
      <c r="N124" s="23"/>
      <c r="O124" s="23"/>
      <c r="P124" s="23"/>
      <c r="Q124" s="23"/>
    </row>
    <row r="125" spans="1:17" ht="13.5" thickTop="1" thickBot="1" x14ac:dyDescent="0.4">
      <c r="A125" s="22" t="s">
        <v>254</v>
      </c>
      <c r="B125" s="23">
        <v>0</v>
      </c>
      <c r="C125" s="23">
        <v>0</v>
      </c>
      <c r="D125" s="23">
        <v>0</v>
      </c>
      <c r="E125" s="23">
        <v>0</v>
      </c>
      <c r="F125" s="23">
        <v>0</v>
      </c>
      <c r="G125" s="23">
        <v>0</v>
      </c>
      <c r="H125" s="23">
        <v>0</v>
      </c>
      <c r="I125" s="23">
        <v>-17167</v>
      </c>
      <c r="J125" s="23">
        <v>-6824</v>
      </c>
      <c r="K125" s="9"/>
      <c r="L125" s="23"/>
      <c r="M125" s="23">
        <f ca="1">F125</f>
        <v>0</v>
      </c>
      <c r="N125" s="23">
        <f>SUM(F125:G125)</f>
        <v>0</v>
      </c>
      <c r="O125" s="23">
        <f>SUM(F125:H125)</f>
        <v>0</v>
      </c>
      <c r="P125" s="23">
        <f ca="1">SUM(F125:I125)</f>
        <v>-17167</v>
      </c>
      <c r="Q125" s="23">
        <f ca="1">J125</f>
        <v>-6824</v>
      </c>
    </row>
    <row r="126" spans="1:17" ht="13.5" thickTop="1" thickBot="1" x14ac:dyDescent="0.4">
      <c r="A126" s="43"/>
      <c r="B126" s="23"/>
      <c r="C126" s="23"/>
      <c r="D126" s="23"/>
      <c r="E126" s="23"/>
      <c r="F126" s="23"/>
      <c r="G126" s="23"/>
      <c r="H126" s="23"/>
      <c r="I126" s="23"/>
      <c r="J126" s="23"/>
      <c r="K126" s="9"/>
      <c r="L126" s="23"/>
      <c r="M126" s="23"/>
      <c r="N126" s="23"/>
      <c r="O126" s="23"/>
      <c r="P126" s="23"/>
      <c r="Q126" s="23"/>
    </row>
    <row r="127" spans="1:17" ht="13.5" thickTop="1" thickBot="1" x14ac:dyDescent="0.4">
      <c r="A127" s="25" t="s">
        <v>255</v>
      </c>
      <c r="B127" s="19">
        <f ca="1">B121-B125</f>
        <v>-8892</v>
      </c>
      <c r="C127" s="19">
        <f t="shared" ref="C127:Q127" ca="1" si="70">C121-C125</f>
        <v>-10493</v>
      </c>
      <c r="D127" s="19">
        <f t="shared" ca="1" si="70"/>
        <v>-12393</v>
      </c>
      <c r="E127" s="19">
        <f t="shared" ca="1" si="70"/>
        <v>-13829</v>
      </c>
      <c r="F127" s="19">
        <f t="shared" ca="1" si="70"/>
        <v>-19050</v>
      </c>
      <c r="G127" s="19">
        <f t="shared" ca="1" si="70"/>
        <v>-44120</v>
      </c>
      <c r="H127" s="19">
        <f t="shared" ca="1" si="70"/>
        <v>-63204</v>
      </c>
      <c r="I127" s="19">
        <f t="shared" ca="1" si="70"/>
        <v>-25369</v>
      </c>
      <c r="J127" s="19">
        <f t="shared" ca="1" si="70"/>
        <v>-37955</v>
      </c>
      <c r="K127" s="54"/>
      <c r="L127" s="19">
        <f t="shared" si="70"/>
        <v>0</v>
      </c>
      <c r="M127" s="19">
        <f t="shared" ca="1" si="70"/>
        <v>-19050</v>
      </c>
      <c r="N127" s="19">
        <f t="shared" ca="1" si="70"/>
        <v>-63170</v>
      </c>
      <c r="O127" s="19">
        <f t="shared" ca="1" si="70"/>
        <v>-126374</v>
      </c>
      <c r="P127" s="19">
        <f ca="1">P121-P125</f>
        <v>-151743</v>
      </c>
      <c r="Q127" s="19">
        <f t="shared" ca="1" si="70"/>
        <v>-37955</v>
      </c>
    </row>
    <row r="128" spans="1:17" ht="13" thickTop="1" x14ac:dyDescent="0.35"/>
  </sheetData>
  <phoneticPr fontId="4" type="noConversion"/>
  <dataValidations disablePrompts="1" count="1">
    <dataValidation type="list" showInputMessage="1" showErrorMessage="1" sqref="A6" xr:uid="{EB4F0706-454E-492A-ADCD-96D2D8A0109D}">
      <formula1>$A$1:$A$2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20:Q20 M27:Q27 L29:Q29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736DB-C843-4F6C-90F4-B6D6BA5E20D8}">
  <sheetPr codeName="Planilha2">
    <tabColor rgb="FFF15A22"/>
  </sheetPr>
  <dimension ref="A1:T81"/>
  <sheetViews>
    <sheetView showGridLines="0" zoomScale="90" zoomScaleNormal="90" workbookViewId="0">
      <pane xSplit="1" ySplit="7" topLeftCell="E8" activePane="bottomRight" state="frozen"/>
      <selection activeCell="J16" sqref="J16"/>
      <selection pane="topRight" activeCell="J16" sqref="J16"/>
      <selection pane="bottomLeft" activeCell="J16" sqref="J16"/>
      <selection pane="bottomRight" activeCell="E8" sqref="E8"/>
    </sheetView>
  </sheetViews>
  <sheetFormatPr defaultColWidth="9.1796875" defaultRowHeight="12.5" outlineLevelCol="1" x14ac:dyDescent="0.25"/>
  <cols>
    <col min="1" max="1" width="52.26953125" style="6" customWidth="1"/>
    <col min="2" max="4" width="12.81640625" style="6" hidden="1" customWidth="1"/>
    <col min="5" max="5" width="12.81640625" style="6" bestFit="1" customWidth="1"/>
    <col min="6" max="6" width="12.81640625" style="6" bestFit="1" customWidth="1" outlineLevel="1"/>
    <col min="7" max="8" width="13.1796875" style="6" bestFit="1" customWidth="1" outlineLevel="1"/>
    <col min="9" max="10" width="11.7265625" style="6" bestFit="1" customWidth="1"/>
    <col min="11" max="11" width="2.26953125" style="6" customWidth="1"/>
    <col min="12" max="12" width="12.81640625" style="6" bestFit="1" customWidth="1" collapsed="1"/>
    <col min="13" max="13" width="12.81640625" style="6" hidden="1" customWidth="1" outlineLevel="1" collapsed="1"/>
    <col min="14" max="15" width="13.1796875" style="6" hidden="1" customWidth="1" outlineLevel="1" collapsed="1"/>
    <col min="16" max="16" width="11.1796875" style="6" bestFit="1" customWidth="1" collapsed="1"/>
    <col min="17" max="17" width="11.1796875" style="6" customWidth="1" collapsed="1"/>
    <col min="18" max="18" width="6.54296875" style="6" customWidth="1"/>
    <col min="19" max="16384" width="9.1796875" style="6"/>
  </cols>
  <sheetData>
    <row r="1" spans="1:18" ht="15.65" customHeight="1" x14ac:dyDescent="0.25">
      <c r="A1" s="44"/>
    </row>
    <row r="2" spans="1:18" ht="15.65" customHeight="1" x14ac:dyDescent="0.25">
      <c r="A2" s="44"/>
    </row>
    <row r="3" spans="1:18" ht="15.65" customHeight="1" x14ac:dyDescent="0.25">
      <c r="A3" s="44"/>
      <c r="G3" s="45"/>
    </row>
    <row r="4" spans="1:18" ht="15.65" customHeight="1" x14ac:dyDescent="0.25">
      <c r="A4" s="44"/>
      <c r="G4" s="45"/>
    </row>
    <row r="5" spans="1:18" s="4" customFormat="1" ht="15.65" customHeight="1" x14ac:dyDescent="0.25">
      <c r="A5" s="1"/>
      <c r="B5" s="46"/>
      <c r="C5" s="46"/>
      <c r="D5" s="46"/>
      <c r="E5" s="46"/>
      <c r="F5" s="46"/>
      <c r="G5" s="46"/>
      <c r="H5" s="46"/>
      <c r="I5" s="47"/>
      <c r="J5" s="46"/>
      <c r="L5" s="46"/>
      <c r="M5" s="46"/>
      <c r="N5" s="46"/>
      <c r="O5" s="46"/>
      <c r="P5" s="46"/>
      <c r="Q5" s="46"/>
      <c r="R5" s="6"/>
    </row>
    <row r="6" spans="1:18" ht="15.65" customHeight="1" x14ac:dyDescent="0.25">
      <c r="A6" s="44" t="s">
        <v>0</v>
      </c>
    </row>
    <row r="7" spans="1:18" s="4" customFormat="1" ht="15" customHeight="1" x14ac:dyDescent="0.25">
      <c r="A7" s="10" t="s">
        <v>47</v>
      </c>
      <c r="B7" s="16" t="str">
        <f ca="1">DRE!B$7</f>
        <v>1T22</v>
      </c>
      <c r="C7" s="16" t="str">
        <f ca="1">DRE!C$7</f>
        <v>2T22</v>
      </c>
      <c r="D7" s="16" t="str">
        <f ca="1">DRE!D$7</f>
        <v>3T22</v>
      </c>
      <c r="E7" s="16" t="str">
        <f ca="1">DRE!E$7</f>
        <v>4T22</v>
      </c>
      <c r="F7" s="16" t="str">
        <f ca="1">DRE!F$7</f>
        <v>1T23</v>
      </c>
      <c r="G7" s="16" t="str">
        <f ca="1">DRE!G$7</f>
        <v>2T23</v>
      </c>
      <c r="H7" s="16" t="str">
        <f ca="1">DRE!H$7</f>
        <v>3T23</v>
      </c>
      <c r="I7" s="16" t="str">
        <f ca="1">DRE!I$7</f>
        <v>4T23</v>
      </c>
      <c r="J7" s="16" t="str">
        <f ca="1">DRE!J$7</f>
        <v>1T24</v>
      </c>
      <c r="L7" s="48">
        <f ca="1">DRE!L$7</f>
        <v>2022</v>
      </c>
      <c r="M7" s="48" t="str">
        <f ca="1">DRE!M$7</f>
        <v>1T23</v>
      </c>
      <c r="N7" s="48" t="str">
        <f ca="1">DRE!N$7</f>
        <v>6M23</v>
      </c>
      <c r="O7" s="48" t="str">
        <f ca="1">DRE!O$7</f>
        <v>9M23</v>
      </c>
      <c r="P7" s="48">
        <f ca="1">DRE!P$7</f>
        <v>2023</v>
      </c>
      <c r="Q7" s="48">
        <v>2024</v>
      </c>
      <c r="R7" s="6"/>
    </row>
    <row r="8" spans="1:18" s="4" customFormat="1" ht="15" customHeight="1" thickBot="1" x14ac:dyDescent="0.3">
      <c r="A8" s="14" t="s">
        <v>23</v>
      </c>
      <c r="B8" s="15"/>
      <c r="C8" s="15"/>
      <c r="D8" s="15"/>
      <c r="E8" s="15"/>
      <c r="F8" s="15"/>
      <c r="G8" s="15"/>
      <c r="H8" s="15"/>
      <c r="I8" s="15"/>
      <c r="J8" s="15"/>
      <c r="L8" s="15"/>
      <c r="M8" s="15"/>
      <c r="N8" s="15"/>
      <c r="O8" s="15"/>
      <c r="P8" s="15"/>
      <c r="Q8" s="15"/>
      <c r="R8" s="6"/>
    </row>
    <row r="9" spans="1:18" s="7" customFormat="1" ht="15" customHeight="1" thickTop="1" thickBot="1" x14ac:dyDescent="0.3">
      <c r="A9" s="49" t="s">
        <v>48</v>
      </c>
      <c r="B9" s="19"/>
      <c r="C9" s="19"/>
      <c r="D9" s="19"/>
      <c r="E9" s="19"/>
      <c r="F9" s="19"/>
      <c r="G9" s="19"/>
      <c r="H9" s="19"/>
      <c r="I9" s="19"/>
      <c r="J9" s="19"/>
      <c r="L9" s="19"/>
      <c r="M9" s="19"/>
      <c r="N9" s="19"/>
      <c r="O9" s="19"/>
      <c r="P9" s="19"/>
      <c r="Q9" s="19"/>
      <c r="R9" s="6"/>
    </row>
    <row r="10" spans="1:18" s="7" customFormat="1" ht="15" customHeight="1" thickTop="1" thickBot="1" x14ac:dyDescent="0.3">
      <c r="A10" s="25" t="s">
        <v>49</v>
      </c>
      <c r="B10" s="19"/>
      <c r="C10" s="19"/>
      <c r="D10" s="19"/>
      <c r="E10" s="19"/>
      <c r="F10" s="19"/>
      <c r="G10" s="19"/>
      <c r="H10" s="19"/>
      <c r="I10" s="19"/>
      <c r="J10" s="19"/>
      <c r="L10" s="19"/>
      <c r="M10" s="19"/>
      <c r="N10" s="19"/>
      <c r="O10" s="19"/>
      <c r="P10" s="19"/>
      <c r="Q10" s="19"/>
      <c r="R10" s="6"/>
    </row>
    <row r="11" spans="1:18" s="4" customFormat="1" ht="15" customHeight="1" thickTop="1" thickBot="1" x14ac:dyDescent="0.3">
      <c r="A11" s="22" t="s">
        <v>50</v>
      </c>
      <c r="B11" s="23"/>
      <c r="C11" s="23"/>
      <c r="D11" s="23"/>
      <c r="E11" s="23">
        <v>39569</v>
      </c>
      <c r="F11" s="23">
        <v>235584</v>
      </c>
      <c r="G11" s="23">
        <v>150314</v>
      </c>
      <c r="H11" s="23">
        <v>233656</v>
      </c>
      <c r="I11" s="23">
        <v>218788</v>
      </c>
      <c r="J11" s="23">
        <v>135755</v>
      </c>
      <c r="L11" s="23">
        <f ca="1">E11</f>
        <v>39569</v>
      </c>
      <c r="M11" s="23">
        <f ca="1">F11</f>
        <v>235584</v>
      </c>
      <c r="N11" s="23">
        <f ca="1">G11</f>
        <v>150314</v>
      </c>
      <c r="O11" s="23">
        <f ca="1">H11</f>
        <v>233656</v>
      </c>
      <c r="P11" s="23">
        <f ca="1">I11</f>
        <v>218788</v>
      </c>
      <c r="Q11" s="23">
        <f ca="1">J11</f>
        <v>135755</v>
      </c>
      <c r="R11" s="6"/>
    </row>
    <row r="12" spans="1:18" s="4" customFormat="1" ht="15" customHeight="1" thickTop="1" thickBot="1" x14ac:dyDescent="0.3">
      <c r="A12" s="22" t="s">
        <v>51</v>
      </c>
      <c r="B12" s="23"/>
      <c r="C12" s="23"/>
      <c r="D12" s="23"/>
      <c r="E12" s="23">
        <v>63777</v>
      </c>
      <c r="F12" s="23">
        <v>88675</v>
      </c>
      <c r="G12" s="23">
        <v>123135</v>
      </c>
      <c r="H12" s="23">
        <v>127567</v>
      </c>
      <c r="I12" s="23">
        <v>133415</v>
      </c>
      <c r="J12" s="23">
        <v>142536</v>
      </c>
      <c r="L12" s="23">
        <f ca="1">E12</f>
        <v>63777</v>
      </c>
      <c r="M12" s="23">
        <f ca="1">F12</f>
        <v>88675</v>
      </c>
      <c r="N12" s="23">
        <f ca="1">G12</f>
        <v>123135</v>
      </c>
      <c r="O12" s="23">
        <f ca="1">H12</f>
        <v>127567</v>
      </c>
      <c r="P12" s="23">
        <f ca="1">I12</f>
        <v>133415</v>
      </c>
      <c r="Q12" s="23">
        <f ca="1">J12</f>
        <v>142536</v>
      </c>
      <c r="R12" s="6"/>
    </row>
    <row r="13" spans="1:18" s="4" customFormat="1" ht="15" customHeight="1" thickTop="1" thickBot="1" x14ac:dyDescent="0.3">
      <c r="A13" s="22" t="s">
        <v>243</v>
      </c>
      <c r="B13" s="23"/>
      <c r="C13" s="23"/>
      <c r="D13" s="23"/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L13" s="23">
        <f ca="1">E13</f>
        <v>0</v>
      </c>
      <c r="M13" s="23">
        <f ca="1">F13</f>
        <v>0</v>
      </c>
      <c r="N13" s="23">
        <f ca="1">G13</f>
        <v>0</v>
      </c>
      <c r="O13" s="23">
        <f>H13</f>
        <v>0</v>
      </c>
      <c r="P13" s="23">
        <f ca="1">I13</f>
        <v>0</v>
      </c>
      <c r="Q13" s="23">
        <f ca="1">J13</f>
        <v>0</v>
      </c>
      <c r="R13" s="6"/>
    </row>
    <row r="14" spans="1:18" s="4" customFormat="1" ht="15" customHeight="1" thickTop="1" thickBot="1" x14ac:dyDescent="0.3">
      <c r="A14" s="22" t="s">
        <v>55</v>
      </c>
      <c r="B14" s="23"/>
      <c r="C14" s="23"/>
      <c r="D14" s="23"/>
      <c r="E14" s="23">
        <v>14359</v>
      </c>
      <c r="F14" s="23">
        <v>18566</v>
      </c>
      <c r="G14" s="23">
        <v>18557</v>
      </c>
      <c r="H14" s="23">
        <v>23112</v>
      </c>
      <c r="I14" s="23">
        <v>24837</v>
      </c>
      <c r="J14" s="23">
        <v>24339</v>
      </c>
      <c r="L14" s="23">
        <f ca="1">E14</f>
        <v>14359</v>
      </c>
      <c r="M14" s="23">
        <f ca="1">F14</f>
        <v>18566</v>
      </c>
      <c r="N14" s="23">
        <f ca="1">G14</f>
        <v>18557</v>
      </c>
      <c r="O14" s="23">
        <f ca="1">H14</f>
        <v>23112</v>
      </c>
      <c r="P14" s="23">
        <f ca="1">I14</f>
        <v>24837</v>
      </c>
      <c r="Q14" s="23">
        <f ca="1">J14</f>
        <v>24339</v>
      </c>
      <c r="R14" s="6"/>
    </row>
    <row r="15" spans="1:18" s="4" customFormat="1" ht="15" customHeight="1" thickTop="1" thickBot="1" x14ac:dyDescent="0.3">
      <c r="A15" s="22" t="s">
        <v>57</v>
      </c>
      <c r="B15" s="23"/>
      <c r="C15" s="23"/>
      <c r="D15" s="23"/>
      <c r="E15" s="23">
        <v>0</v>
      </c>
      <c r="F15" s="23"/>
      <c r="G15" s="23">
        <v>0</v>
      </c>
      <c r="H15" s="23">
        <v>0</v>
      </c>
      <c r="I15" s="23">
        <v>0</v>
      </c>
      <c r="J15" s="23">
        <v>0</v>
      </c>
      <c r="L15" s="23">
        <f ca="1">E15</f>
        <v>0</v>
      </c>
      <c r="M15" s="23">
        <f ca="1">F15</f>
        <v>0</v>
      </c>
      <c r="N15" s="23">
        <f ca="1">G15</f>
        <v>0</v>
      </c>
      <c r="O15" s="23">
        <f>H15</f>
        <v>0</v>
      </c>
      <c r="P15" s="23">
        <f ca="1">I15</f>
        <v>0</v>
      </c>
      <c r="Q15" s="23">
        <f ca="1">J15</f>
        <v>0</v>
      </c>
      <c r="R15" s="6"/>
    </row>
    <row r="16" spans="1:18" s="4" customFormat="1" ht="15" customHeight="1" thickTop="1" thickBot="1" x14ac:dyDescent="0.3">
      <c r="A16" s="22" t="s">
        <v>58</v>
      </c>
      <c r="B16" s="23"/>
      <c r="C16" s="23"/>
      <c r="D16" s="23"/>
      <c r="E16" s="23"/>
      <c r="F16" s="23"/>
      <c r="G16" s="23"/>
      <c r="H16" s="23"/>
      <c r="I16" s="23"/>
      <c r="J16" s="23"/>
      <c r="L16" s="23">
        <f ca="1">E16</f>
        <v>0</v>
      </c>
      <c r="M16" s="23">
        <f ca="1">F16</f>
        <v>0</v>
      </c>
      <c r="N16" s="23">
        <f ca="1">G16</f>
        <v>0</v>
      </c>
      <c r="O16" s="23">
        <f>H16</f>
        <v>0</v>
      </c>
      <c r="P16" s="23">
        <f ca="1">I16</f>
        <v>0</v>
      </c>
      <c r="Q16" s="23">
        <f ca="1">J16</f>
        <v>0</v>
      </c>
      <c r="R16" s="6"/>
    </row>
    <row r="17" spans="1:18" s="4" customFormat="1" ht="15" customHeight="1" thickTop="1" thickBot="1" x14ac:dyDescent="0.3">
      <c r="A17" s="22" t="s">
        <v>59</v>
      </c>
      <c r="B17" s="23"/>
      <c r="C17" s="23"/>
      <c r="D17" s="23"/>
      <c r="E17" s="23">
        <v>5489</v>
      </c>
      <c r="F17" s="23"/>
      <c r="G17" s="23">
        <v>1166</v>
      </c>
      <c r="H17" s="23">
        <v>9374</v>
      </c>
      <c r="I17" s="23">
        <v>1505</v>
      </c>
      <c r="J17" s="23">
        <v>9718</v>
      </c>
      <c r="L17" s="23">
        <f ca="1">E17</f>
        <v>5489</v>
      </c>
      <c r="M17" s="23">
        <f ca="1">F17</f>
        <v>0</v>
      </c>
      <c r="N17" s="23">
        <f ca="1">G17</f>
        <v>1166</v>
      </c>
      <c r="O17" s="23">
        <f ca="1">H17</f>
        <v>9374</v>
      </c>
      <c r="P17" s="23">
        <f ca="1">I17</f>
        <v>1505</v>
      </c>
      <c r="Q17" s="23">
        <f ca="1">J17</f>
        <v>9718</v>
      </c>
      <c r="R17" s="6"/>
    </row>
    <row r="18" spans="1:18" s="4" customFormat="1" ht="15" customHeight="1" thickTop="1" thickBot="1" x14ac:dyDescent="0.3">
      <c r="A18" s="22" t="s">
        <v>60</v>
      </c>
      <c r="B18" s="23"/>
      <c r="C18" s="23"/>
      <c r="D18" s="23"/>
      <c r="E18" s="23">
        <v>0</v>
      </c>
      <c r="F18" s="23">
        <v>11864</v>
      </c>
      <c r="G18" s="23">
        <v>17001</v>
      </c>
      <c r="H18" s="23">
        <v>0</v>
      </c>
      <c r="I18" s="23">
        <v>6789</v>
      </c>
      <c r="J18" s="23">
        <v>21383</v>
      </c>
      <c r="L18" s="23">
        <f ca="1">E18</f>
        <v>0</v>
      </c>
      <c r="M18" s="23">
        <f ca="1">F18</f>
        <v>11864</v>
      </c>
      <c r="N18" s="23">
        <f ca="1">G18</f>
        <v>17001</v>
      </c>
      <c r="O18" s="23">
        <f>H18</f>
        <v>0</v>
      </c>
      <c r="P18" s="23">
        <f ca="1">I18</f>
        <v>6789</v>
      </c>
      <c r="Q18" s="23">
        <f ca="1">J18</f>
        <v>21383</v>
      </c>
      <c r="R18" s="6"/>
    </row>
    <row r="19" spans="1:18" s="4" customFormat="1" ht="15" customHeight="1" thickTop="1" thickBot="1" x14ac:dyDescent="0.3">
      <c r="A19" s="22" t="s">
        <v>61</v>
      </c>
      <c r="B19" s="23"/>
      <c r="C19" s="23"/>
      <c r="D19" s="23"/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L19" s="23">
        <f ca="1">E19</f>
        <v>0</v>
      </c>
      <c r="M19" s="23">
        <f ca="1">F19</f>
        <v>0</v>
      </c>
      <c r="N19" s="23">
        <f ca="1">G19</f>
        <v>0</v>
      </c>
      <c r="O19" s="23">
        <f>H19</f>
        <v>0</v>
      </c>
      <c r="P19" s="23">
        <f ca="1">I19</f>
        <v>0</v>
      </c>
      <c r="Q19" s="23">
        <f ca="1">J19</f>
        <v>0</v>
      </c>
      <c r="R19" s="6"/>
    </row>
    <row r="20" spans="1:18" s="4" customFormat="1" ht="15" customHeight="1" thickTop="1" thickBot="1" x14ac:dyDescent="0.3">
      <c r="A20" s="22" t="s">
        <v>62</v>
      </c>
      <c r="B20" s="23"/>
      <c r="C20" s="23"/>
      <c r="D20" s="23"/>
      <c r="E20" s="23">
        <v>19504</v>
      </c>
      <c r="F20" s="23">
        <v>27871</v>
      </c>
      <c r="G20" s="23">
        <v>66507</v>
      </c>
      <c r="H20" s="23">
        <v>73919</v>
      </c>
      <c r="I20" s="23">
        <v>56740</v>
      </c>
      <c r="J20" s="23">
        <v>36481</v>
      </c>
      <c r="L20" s="23">
        <f ca="1">E20</f>
        <v>19504</v>
      </c>
      <c r="M20" s="23">
        <f ca="1">F20</f>
        <v>27871</v>
      </c>
      <c r="N20" s="23">
        <f ca="1">G20</f>
        <v>66507</v>
      </c>
      <c r="O20" s="23">
        <f ca="1">H20</f>
        <v>73919</v>
      </c>
      <c r="P20" s="23">
        <f ca="1">I20</f>
        <v>56740</v>
      </c>
      <c r="Q20" s="23">
        <f ca="1">J20</f>
        <v>36481</v>
      </c>
      <c r="R20" s="6"/>
    </row>
    <row r="21" spans="1:18" s="4" customFormat="1" ht="15" customHeight="1" thickTop="1" thickBot="1" x14ac:dyDescent="0.3">
      <c r="A21" s="25" t="s">
        <v>63</v>
      </c>
      <c r="B21" s="19"/>
      <c r="C21" s="19"/>
      <c r="D21" s="19"/>
      <c r="E21" s="19">
        <f t="shared" ref="E21:I21" ca="1" si="0">SUM(E11:E20)</f>
        <v>142698</v>
      </c>
      <c r="F21" s="19">
        <f t="shared" ca="1" si="0"/>
        <v>382560</v>
      </c>
      <c r="G21" s="19">
        <f t="shared" ca="1" si="0"/>
        <v>376680</v>
      </c>
      <c r="H21" s="19">
        <f t="shared" ca="1" si="0"/>
        <v>467628</v>
      </c>
      <c r="I21" s="19">
        <f t="shared" ca="1" si="0"/>
        <v>442074</v>
      </c>
      <c r="J21" s="19">
        <f ca="1">SUM(J11:J20)</f>
        <v>370212</v>
      </c>
      <c r="L21" s="19">
        <f t="shared" ref="L21:M21" ca="1" si="1">SUM(L11:L20)</f>
        <v>142698</v>
      </c>
      <c r="M21" s="19">
        <f t="shared" ca="1" si="1"/>
        <v>382560</v>
      </c>
      <c r="N21" s="19">
        <f ca="1">SUM(N11:N20)</f>
        <v>376680</v>
      </c>
      <c r="O21" s="19">
        <f ca="1">SUM(O11:O20)</f>
        <v>467628</v>
      </c>
      <c r="P21" s="19">
        <f ca="1">SUM(P11:P20)</f>
        <v>442074</v>
      </c>
      <c r="Q21" s="19">
        <f ca="1">SUM(Q11:Q20)</f>
        <v>370212</v>
      </c>
      <c r="R21" s="6"/>
    </row>
    <row r="22" spans="1:18" customFormat="1" ht="6" customHeight="1" thickTop="1" thickBot="1" x14ac:dyDescent="0.4"/>
    <row r="23" spans="1:18" s="7" customFormat="1" ht="15" customHeight="1" thickTop="1" thickBot="1" x14ac:dyDescent="0.3">
      <c r="A23" s="25" t="s">
        <v>64</v>
      </c>
      <c r="B23" s="19"/>
      <c r="C23" s="19"/>
      <c r="D23" s="19"/>
      <c r="E23" s="19"/>
      <c r="F23" s="19"/>
      <c r="G23" s="19"/>
      <c r="H23" s="19"/>
      <c r="I23" s="19"/>
      <c r="J23" s="19"/>
      <c r="L23" s="19"/>
      <c r="M23" s="19"/>
      <c r="N23" s="19"/>
      <c r="O23" s="19"/>
      <c r="P23" s="19"/>
      <c r="Q23" s="19"/>
      <c r="R23" s="6"/>
    </row>
    <row r="24" spans="1:18" s="4" customFormat="1" ht="15" customHeight="1" thickTop="1" thickBot="1" x14ac:dyDescent="0.3">
      <c r="A24" s="22" t="s">
        <v>65</v>
      </c>
      <c r="B24" s="23"/>
      <c r="C24" s="23"/>
      <c r="D24" s="23"/>
      <c r="E24" s="23">
        <v>0</v>
      </c>
      <c r="F24" s="23">
        <v>0</v>
      </c>
      <c r="G24" s="23">
        <v>0</v>
      </c>
      <c r="H24" s="23">
        <v>0</v>
      </c>
      <c r="I24" s="23">
        <v>1</v>
      </c>
      <c r="J24" s="23">
        <v>5524</v>
      </c>
      <c r="L24" s="23">
        <f ca="1">E24</f>
        <v>0</v>
      </c>
      <c r="M24" s="23">
        <f ca="1">F24</f>
        <v>0</v>
      </c>
      <c r="N24" s="23">
        <f ca="1">G24</f>
        <v>0</v>
      </c>
      <c r="O24" s="23">
        <f ca="1">H24</f>
        <v>0</v>
      </c>
      <c r="P24" s="23">
        <f ca="1">I24</f>
        <v>1</v>
      </c>
      <c r="Q24" s="23">
        <f ca="1">J24</f>
        <v>5524</v>
      </c>
      <c r="R24" s="6"/>
    </row>
    <row r="25" spans="1:18" s="4" customFormat="1" ht="15" customHeight="1" thickTop="1" thickBot="1" x14ac:dyDescent="0.3">
      <c r="A25" s="22" t="s">
        <v>66</v>
      </c>
      <c r="B25" s="23"/>
      <c r="C25" s="23"/>
      <c r="D25" s="23"/>
      <c r="E25" s="23">
        <v>0</v>
      </c>
      <c r="F25" s="23"/>
      <c r="G25" s="23">
        <v>3069</v>
      </c>
      <c r="H25" s="23">
        <v>0</v>
      </c>
      <c r="I25" s="23">
        <v>0</v>
      </c>
      <c r="J25" s="23">
        <v>0</v>
      </c>
      <c r="L25" s="23">
        <f ca="1">E25</f>
        <v>0</v>
      </c>
      <c r="M25" s="23">
        <f ca="1">F25</f>
        <v>0</v>
      </c>
      <c r="N25" s="23">
        <f ca="1">G25</f>
        <v>3069</v>
      </c>
      <c r="O25" s="23">
        <f ca="1">H25</f>
        <v>0</v>
      </c>
      <c r="P25" s="23">
        <f ca="1">I25</f>
        <v>0</v>
      </c>
      <c r="Q25" s="23">
        <f ca="1">J25</f>
        <v>0</v>
      </c>
      <c r="R25" s="6"/>
    </row>
    <row r="26" spans="1:18" s="4" customFormat="1" ht="15" customHeight="1" thickTop="1" thickBot="1" x14ac:dyDescent="0.3">
      <c r="A26" s="22" t="s">
        <v>55</v>
      </c>
      <c r="B26" s="23"/>
      <c r="C26" s="23"/>
      <c r="D26" s="23"/>
      <c r="E26" s="23">
        <v>0</v>
      </c>
      <c r="F26" s="23">
        <v>0</v>
      </c>
      <c r="G26" s="23">
        <v>5886</v>
      </c>
      <c r="H26" s="23">
        <v>5730</v>
      </c>
      <c r="I26" s="23">
        <v>8590</v>
      </c>
      <c r="J26" s="23">
        <v>0</v>
      </c>
      <c r="L26" s="23">
        <f ca="1">E26</f>
        <v>0</v>
      </c>
      <c r="M26" s="23">
        <f ca="1">F26</f>
        <v>0</v>
      </c>
      <c r="N26" s="23">
        <f ca="1">G26</f>
        <v>5886</v>
      </c>
      <c r="O26" s="23">
        <f ca="1">H26</f>
        <v>5730</v>
      </c>
      <c r="P26" s="23">
        <f ca="1">I26</f>
        <v>8590</v>
      </c>
      <c r="Q26" s="23">
        <f ca="1">J26</f>
        <v>0</v>
      </c>
      <c r="R26" s="6"/>
    </row>
    <row r="27" spans="1:18" s="4" customFormat="1" ht="15" customHeight="1" thickTop="1" thickBot="1" x14ac:dyDescent="0.3">
      <c r="A27" s="22" t="s">
        <v>67</v>
      </c>
      <c r="B27" s="23"/>
      <c r="C27" s="23"/>
      <c r="D27" s="23"/>
      <c r="E27" s="23">
        <v>0</v>
      </c>
      <c r="F27" s="23"/>
      <c r="G27" s="23">
        <v>0</v>
      </c>
      <c r="H27" s="23">
        <v>0</v>
      </c>
      <c r="I27" s="23">
        <v>0</v>
      </c>
      <c r="J27" s="23">
        <v>12716</v>
      </c>
      <c r="L27" s="23">
        <f ca="1">E27</f>
        <v>0</v>
      </c>
      <c r="M27" s="23">
        <f ca="1">F27</f>
        <v>0</v>
      </c>
      <c r="N27" s="23">
        <f ca="1">G27</f>
        <v>0</v>
      </c>
      <c r="O27" s="23">
        <f ca="1">H27</f>
        <v>0</v>
      </c>
      <c r="P27" s="23">
        <f ca="1">I27</f>
        <v>0</v>
      </c>
      <c r="Q27" s="23">
        <f ca="1">J27</f>
        <v>12716</v>
      </c>
      <c r="R27" s="6"/>
    </row>
    <row r="28" spans="1:18" s="4" customFormat="1" ht="15" customHeight="1" thickTop="1" thickBot="1" x14ac:dyDescent="0.3">
      <c r="A28" s="22" t="s">
        <v>68</v>
      </c>
      <c r="B28" s="23"/>
      <c r="C28" s="23"/>
      <c r="D28" s="23"/>
      <c r="E28" s="23">
        <v>85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L28" s="23">
        <f ca="1">E28</f>
        <v>85</v>
      </c>
      <c r="M28" s="23">
        <f ca="1">F28</f>
        <v>0</v>
      </c>
      <c r="N28" s="23">
        <f ca="1">G28</f>
        <v>0</v>
      </c>
      <c r="O28" s="23">
        <f ca="1">H28</f>
        <v>0</v>
      </c>
      <c r="P28" s="23">
        <f ca="1">I28</f>
        <v>0</v>
      </c>
      <c r="Q28" s="23">
        <f ca="1">J28</f>
        <v>0</v>
      </c>
      <c r="R28" s="6"/>
    </row>
    <row r="29" spans="1:18" s="4" customFormat="1" ht="15" customHeight="1" thickTop="1" thickBot="1" x14ac:dyDescent="0.3">
      <c r="A29" s="22" t="s">
        <v>244</v>
      </c>
      <c r="B29" s="23"/>
      <c r="C29" s="23"/>
      <c r="D29" s="23"/>
      <c r="E29" s="23"/>
      <c r="F29" s="23"/>
      <c r="G29" s="23"/>
      <c r="H29" s="23"/>
      <c r="I29" s="23"/>
      <c r="J29" s="23">
        <v>1279</v>
      </c>
      <c r="L29" s="23">
        <f ca="1">E29</f>
        <v>0</v>
      </c>
      <c r="M29" s="23">
        <f ca="1">F29</f>
        <v>0</v>
      </c>
      <c r="N29" s="23">
        <f ca="1">G29</f>
        <v>0</v>
      </c>
      <c r="O29" s="23">
        <f ca="1">H29</f>
        <v>0</v>
      </c>
      <c r="P29" s="23">
        <f ca="1">I29</f>
        <v>0</v>
      </c>
      <c r="Q29" s="23">
        <f ca="1">J29</f>
        <v>1279</v>
      </c>
      <c r="R29" s="6"/>
    </row>
    <row r="30" spans="1:18" s="4" customFormat="1" ht="15" customHeight="1" thickTop="1" thickBot="1" x14ac:dyDescent="0.3">
      <c r="A30" s="22" t="s">
        <v>51</v>
      </c>
      <c r="B30" s="23"/>
      <c r="C30" s="23"/>
      <c r="D30" s="23"/>
      <c r="E30" s="23">
        <v>651</v>
      </c>
      <c r="F30" s="23">
        <v>684</v>
      </c>
      <c r="G30" s="23">
        <v>651</v>
      </c>
      <c r="H30" s="23">
        <v>0</v>
      </c>
      <c r="I30" s="23">
        <v>1270</v>
      </c>
      <c r="J30" s="23">
        <v>0</v>
      </c>
      <c r="L30" s="23">
        <f ca="1">E30</f>
        <v>651</v>
      </c>
      <c r="M30" s="23">
        <f ca="1">F30</f>
        <v>684</v>
      </c>
      <c r="N30" s="23">
        <f ca="1">G30</f>
        <v>651</v>
      </c>
      <c r="O30" s="23">
        <f ca="1">H30</f>
        <v>0</v>
      </c>
      <c r="P30" s="23">
        <f ca="1">I30</f>
        <v>1270</v>
      </c>
      <c r="Q30" s="23">
        <f ca="1">J30</f>
        <v>0</v>
      </c>
      <c r="R30" s="6"/>
    </row>
    <row r="31" spans="1:18" s="4" customFormat="1" ht="15" customHeight="1" thickTop="1" thickBot="1" x14ac:dyDescent="0.3">
      <c r="A31" s="22" t="s">
        <v>69</v>
      </c>
      <c r="B31" s="23"/>
      <c r="C31" s="23"/>
      <c r="D31" s="23"/>
      <c r="E31" s="23">
        <v>20</v>
      </c>
      <c r="F31" s="23">
        <v>21</v>
      </c>
      <c r="G31" s="23">
        <v>1042</v>
      </c>
      <c r="H31" s="23">
        <v>2630</v>
      </c>
      <c r="I31" s="23">
        <v>3075</v>
      </c>
      <c r="J31" s="23">
        <v>3089</v>
      </c>
      <c r="L31" s="23">
        <f ca="1">E31</f>
        <v>20</v>
      </c>
      <c r="M31" s="23">
        <f ca="1">F31</f>
        <v>21</v>
      </c>
      <c r="N31" s="23">
        <f ca="1">G31</f>
        <v>1042</v>
      </c>
      <c r="O31" s="23">
        <f ca="1">H31</f>
        <v>2630</v>
      </c>
      <c r="P31" s="23">
        <f ca="1">I31</f>
        <v>3075</v>
      </c>
      <c r="Q31" s="23">
        <f ca="1">J31</f>
        <v>3089</v>
      </c>
      <c r="R31" s="6"/>
    </row>
    <row r="32" spans="1:18" s="4" customFormat="1" ht="15" customHeight="1" thickTop="1" thickBot="1" x14ac:dyDescent="0.3">
      <c r="A32" s="22" t="s">
        <v>61</v>
      </c>
      <c r="B32" s="23"/>
      <c r="C32" s="23"/>
      <c r="D32" s="23"/>
      <c r="E32" s="23"/>
      <c r="F32" s="23">
        <v>0</v>
      </c>
      <c r="G32" s="23">
        <v>0</v>
      </c>
      <c r="H32" s="23">
        <v>0</v>
      </c>
      <c r="I32" s="23">
        <v>0</v>
      </c>
      <c r="J32" s="23">
        <v>0</v>
      </c>
      <c r="L32" s="23">
        <f ca="1">E32</f>
        <v>0</v>
      </c>
      <c r="M32" s="23">
        <f ca="1">F32</f>
        <v>0</v>
      </c>
      <c r="N32" s="23">
        <f ca="1">G32</f>
        <v>0</v>
      </c>
      <c r="O32" s="23">
        <f ca="1">H32</f>
        <v>0</v>
      </c>
      <c r="P32" s="23">
        <f ca="1">I32</f>
        <v>0</v>
      </c>
      <c r="Q32" s="23">
        <f ca="1">J32</f>
        <v>0</v>
      </c>
      <c r="R32" s="6"/>
    </row>
    <row r="33" spans="1:18" s="4" customFormat="1" ht="15" customHeight="1" thickTop="1" thickBot="1" x14ac:dyDescent="0.3">
      <c r="A33" s="22" t="s">
        <v>70</v>
      </c>
      <c r="B33" s="23"/>
      <c r="C33" s="23"/>
      <c r="D33" s="23"/>
      <c r="E33" s="23"/>
      <c r="F33" s="23"/>
      <c r="G33" s="23">
        <v>940</v>
      </c>
      <c r="H33" s="23">
        <v>1140</v>
      </c>
      <c r="I33" s="23"/>
      <c r="J33" s="23">
        <v>0</v>
      </c>
      <c r="L33" s="23">
        <f ca="1">E33</f>
        <v>0</v>
      </c>
      <c r="M33" s="23">
        <f ca="1">F33</f>
        <v>0</v>
      </c>
      <c r="N33" s="23">
        <f ca="1">G33</f>
        <v>940</v>
      </c>
      <c r="O33" s="23">
        <f ca="1">H33</f>
        <v>1140</v>
      </c>
      <c r="P33" s="23">
        <f ca="1">I33</f>
        <v>0</v>
      </c>
      <c r="Q33" s="23">
        <f ca="1">J33</f>
        <v>0</v>
      </c>
      <c r="R33" s="6"/>
    </row>
    <row r="34" spans="1:18" s="4" customFormat="1" ht="15" customHeight="1" thickTop="1" thickBot="1" x14ac:dyDescent="0.3">
      <c r="A34" s="22" t="s">
        <v>71</v>
      </c>
      <c r="B34" s="23"/>
      <c r="C34" s="23"/>
      <c r="D34" s="23"/>
      <c r="E34" s="23">
        <v>0</v>
      </c>
      <c r="F34" s="23"/>
      <c r="G34" s="23">
        <v>0</v>
      </c>
      <c r="H34" s="23">
        <v>0</v>
      </c>
      <c r="I34" s="23">
        <v>0</v>
      </c>
      <c r="J34" s="23">
        <v>0</v>
      </c>
      <c r="L34" s="23">
        <f ca="1">E34</f>
        <v>0</v>
      </c>
      <c r="M34" s="23">
        <f ca="1">F34</f>
        <v>0</v>
      </c>
      <c r="N34" s="23">
        <f ca="1">G34</f>
        <v>0</v>
      </c>
      <c r="O34" s="23">
        <f ca="1">H34</f>
        <v>0</v>
      </c>
      <c r="P34" s="23">
        <f ca="1">I34</f>
        <v>0</v>
      </c>
      <c r="Q34" s="23">
        <f ca="1">J34</f>
        <v>0</v>
      </c>
      <c r="R34" s="6"/>
    </row>
    <row r="35" spans="1:18" s="4" customFormat="1" ht="15" customHeight="1" thickTop="1" thickBot="1" x14ac:dyDescent="0.3">
      <c r="A35" s="22" t="s">
        <v>72</v>
      </c>
      <c r="B35" s="23"/>
      <c r="C35" s="23"/>
      <c r="D35" s="23"/>
      <c r="E35" s="23">
        <v>1148733</v>
      </c>
      <c r="F35" s="23">
        <v>1179708</v>
      </c>
      <c r="G35" s="23">
        <v>1840315</v>
      </c>
      <c r="H35" s="23">
        <v>1839343</v>
      </c>
      <c r="I35" s="23">
        <v>1807052</v>
      </c>
      <c r="J35" s="23">
        <v>1774695</v>
      </c>
      <c r="L35" s="23">
        <f ca="1">E35</f>
        <v>1148733</v>
      </c>
      <c r="M35" s="23">
        <f ca="1">F35</f>
        <v>1179708</v>
      </c>
      <c r="N35" s="23">
        <f ca="1">G35</f>
        <v>1840315</v>
      </c>
      <c r="O35" s="23">
        <f ca="1">H35</f>
        <v>1839343</v>
      </c>
      <c r="P35" s="23">
        <f ca="1">I35</f>
        <v>1807052</v>
      </c>
      <c r="Q35" s="23">
        <f ca="1">J35</f>
        <v>1774695</v>
      </c>
      <c r="R35" s="6"/>
    </row>
    <row r="36" spans="1:18" s="4" customFormat="1" ht="15" customHeight="1" thickTop="1" thickBot="1" x14ac:dyDescent="0.3">
      <c r="A36" s="22" t="s">
        <v>73</v>
      </c>
      <c r="B36" s="23"/>
      <c r="C36" s="23"/>
      <c r="D36" s="23"/>
      <c r="E36" s="23">
        <v>4392</v>
      </c>
      <c r="F36" s="23">
        <v>4406</v>
      </c>
      <c r="G36" s="23">
        <v>6612</v>
      </c>
      <c r="H36" s="23">
        <v>5914</v>
      </c>
      <c r="I36" s="23">
        <v>5915</v>
      </c>
      <c r="J36" s="23">
        <v>8778</v>
      </c>
      <c r="L36" s="23">
        <f ca="1">E36</f>
        <v>4392</v>
      </c>
      <c r="M36" s="23">
        <f ca="1">F36</f>
        <v>4406</v>
      </c>
      <c r="N36" s="23">
        <f ca="1">G36</f>
        <v>6612</v>
      </c>
      <c r="O36" s="23">
        <f ca="1">H36</f>
        <v>5914</v>
      </c>
      <c r="P36" s="23">
        <f ca="1">I36</f>
        <v>5915</v>
      </c>
      <c r="Q36" s="23">
        <f ca="1">J36</f>
        <v>8778</v>
      </c>
      <c r="R36" s="6"/>
    </row>
    <row r="37" spans="1:18" s="4" customFormat="1" ht="15" customHeight="1" thickTop="1" thickBot="1" x14ac:dyDescent="0.3">
      <c r="A37" s="22" t="s">
        <v>74</v>
      </c>
      <c r="B37" s="23"/>
      <c r="C37" s="23"/>
      <c r="D37" s="23"/>
      <c r="E37" s="23">
        <v>8768</v>
      </c>
      <c r="F37" s="23">
        <v>10889</v>
      </c>
      <c r="G37" s="23">
        <v>131102</v>
      </c>
      <c r="H37" s="23">
        <v>132588</v>
      </c>
      <c r="I37" s="23">
        <v>134359</v>
      </c>
      <c r="J37" s="23">
        <v>136029</v>
      </c>
      <c r="L37" s="23">
        <f ca="1">E37</f>
        <v>8768</v>
      </c>
      <c r="M37" s="23">
        <f ca="1">F37</f>
        <v>10889</v>
      </c>
      <c r="N37" s="23">
        <f ca="1">G37</f>
        <v>131102</v>
      </c>
      <c r="O37" s="23">
        <f ca="1">H37</f>
        <v>132588</v>
      </c>
      <c r="P37" s="23">
        <f ca="1">I37</f>
        <v>134359</v>
      </c>
      <c r="Q37" s="23">
        <f ca="1">J37</f>
        <v>136029</v>
      </c>
      <c r="R37" s="6"/>
    </row>
    <row r="38" spans="1:18" s="7" customFormat="1" ht="15" customHeight="1" thickTop="1" thickBot="1" x14ac:dyDescent="0.3">
      <c r="A38" s="25" t="s">
        <v>75</v>
      </c>
      <c r="B38" s="19"/>
      <c r="C38" s="19"/>
      <c r="D38" s="19"/>
      <c r="E38" s="19">
        <f ca="1">SUM(E24:E37)</f>
        <v>1162649</v>
      </c>
      <c r="F38" s="19">
        <f ca="1">SUM(F24:F37)</f>
        <v>1195708</v>
      </c>
      <c r="G38" s="19">
        <f t="shared" ref="G38:J38" ca="1" si="2">SUM(G24:G37)</f>
        <v>1989617</v>
      </c>
      <c r="H38" s="19">
        <f t="shared" ca="1" si="2"/>
        <v>1987345</v>
      </c>
      <c r="I38" s="19">
        <f t="shared" ca="1" si="2"/>
        <v>1960262</v>
      </c>
      <c r="J38" s="19">
        <f t="shared" ca="1" si="2"/>
        <v>1942110</v>
      </c>
      <c r="L38" s="19">
        <f ca="1">SUM(L24:L37)</f>
        <v>1162649</v>
      </c>
      <c r="M38" s="19">
        <f t="shared" ref="M38:N38" ca="1" si="3">SUM(M24:M37)</f>
        <v>1195708</v>
      </c>
      <c r="N38" s="19">
        <f t="shared" ca="1" si="3"/>
        <v>1989617</v>
      </c>
      <c r="O38" s="19">
        <f t="shared" ref="O38:Q38" ca="1" si="4">SUM(O24:O37)</f>
        <v>1987345</v>
      </c>
      <c r="P38" s="19">
        <f t="shared" ca="1" si="4"/>
        <v>1960262</v>
      </c>
      <c r="Q38" s="19">
        <f t="shared" ca="1" si="4"/>
        <v>1942110</v>
      </c>
      <c r="R38" s="6"/>
    </row>
    <row r="39" spans="1:18" customFormat="1" ht="6" customHeight="1" thickTop="1" thickBot="1" x14ac:dyDescent="0.4"/>
    <row r="40" spans="1:18" s="7" customFormat="1" ht="15" customHeight="1" thickTop="1" thickBot="1" x14ac:dyDescent="0.3">
      <c r="A40" s="25" t="s">
        <v>76</v>
      </c>
      <c r="B40" s="19"/>
      <c r="C40" s="19"/>
      <c r="D40" s="19"/>
      <c r="E40" s="19">
        <f t="shared" ref="E40:J40" ca="1" si="5">E38+E21</f>
        <v>1305347</v>
      </c>
      <c r="F40" s="19">
        <f t="shared" ca="1" si="5"/>
        <v>1578268</v>
      </c>
      <c r="G40" s="19">
        <f t="shared" ca="1" si="5"/>
        <v>2366297</v>
      </c>
      <c r="H40" s="19">
        <f t="shared" ca="1" si="5"/>
        <v>2454973</v>
      </c>
      <c r="I40" s="19">
        <f t="shared" ca="1" si="5"/>
        <v>2402336</v>
      </c>
      <c r="J40" s="19">
        <f t="shared" ca="1" si="5"/>
        <v>2312322</v>
      </c>
      <c r="L40" s="19">
        <f ca="1">L38+L21</f>
        <v>1305347</v>
      </c>
      <c r="M40" s="19">
        <f t="shared" ref="M40:Q40" ca="1" si="6">M38+M21</f>
        <v>1578268</v>
      </c>
      <c r="N40" s="19">
        <f t="shared" ca="1" si="6"/>
        <v>2366297</v>
      </c>
      <c r="O40" s="19">
        <f t="shared" ca="1" si="6"/>
        <v>2454973</v>
      </c>
      <c r="P40" s="19">
        <f t="shared" ca="1" si="6"/>
        <v>2402336</v>
      </c>
      <c r="Q40" s="19">
        <f t="shared" ca="1" si="6"/>
        <v>2312322</v>
      </c>
      <c r="R40" s="6"/>
    </row>
    <row r="41" spans="1:18" customFormat="1" ht="15.5" thickTop="1" thickBot="1" x14ac:dyDescent="0.4"/>
    <row r="42" spans="1:18" s="7" customFormat="1" ht="15" customHeight="1" thickTop="1" thickBot="1" x14ac:dyDescent="0.3">
      <c r="A42" s="49" t="s">
        <v>77</v>
      </c>
      <c r="B42" s="19"/>
      <c r="C42" s="19"/>
      <c r="D42" s="19"/>
      <c r="E42" s="19"/>
      <c r="F42" s="19"/>
      <c r="G42" s="19"/>
      <c r="H42" s="19"/>
      <c r="I42" s="19"/>
      <c r="J42" s="19"/>
      <c r="L42" s="19"/>
      <c r="M42" s="19"/>
      <c r="N42" s="19"/>
      <c r="O42" s="19"/>
      <c r="P42" s="19"/>
      <c r="Q42" s="19"/>
      <c r="R42" s="6"/>
    </row>
    <row r="43" spans="1:18" s="7" customFormat="1" ht="15" customHeight="1" thickTop="1" thickBot="1" x14ac:dyDescent="0.3">
      <c r="A43" s="25" t="s">
        <v>49</v>
      </c>
      <c r="B43" s="19"/>
      <c r="C43" s="19"/>
      <c r="D43" s="19"/>
      <c r="E43" s="19"/>
      <c r="F43" s="19"/>
      <c r="G43" s="19"/>
      <c r="H43" s="19"/>
      <c r="I43" s="19"/>
      <c r="J43" s="19"/>
      <c r="L43" s="19"/>
      <c r="M43" s="19"/>
      <c r="N43" s="19"/>
      <c r="O43" s="19"/>
      <c r="P43" s="19"/>
      <c r="Q43" s="19"/>
      <c r="R43" s="6"/>
    </row>
    <row r="44" spans="1:18" s="4" customFormat="1" ht="15" customHeight="1" thickTop="1" thickBot="1" x14ac:dyDescent="0.3">
      <c r="A44" s="22" t="s">
        <v>78</v>
      </c>
      <c r="B44" s="23"/>
      <c r="C44" s="23"/>
      <c r="D44" s="23"/>
      <c r="E44" s="23">
        <v>15300</v>
      </c>
      <c r="F44" s="23">
        <v>20324</v>
      </c>
      <c r="G44" s="23">
        <v>70600</v>
      </c>
      <c r="H44" s="23">
        <v>65480</v>
      </c>
      <c r="I44" s="23">
        <v>152060</v>
      </c>
      <c r="J44" s="23">
        <v>193805</v>
      </c>
      <c r="L44" s="23">
        <f ca="1">E44</f>
        <v>15300</v>
      </c>
      <c r="M44" s="23">
        <f ca="1">F44</f>
        <v>20324</v>
      </c>
      <c r="N44" s="23">
        <f ca="1">G44</f>
        <v>70600</v>
      </c>
      <c r="O44" s="23">
        <f ca="1">H44</f>
        <v>65480</v>
      </c>
      <c r="P44" s="23">
        <f ca="1">I44</f>
        <v>152060</v>
      </c>
      <c r="Q44" s="23">
        <f ca="1">J44</f>
        <v>193805</v>
      </c>
      <c r="R44" s="6"/>
    </row>
    <row r="45" spans="1:18" s="4" customFormat="1" ht="15" customHeight="1" thickTop="1" thickBot="1" x14ac:dyDescent="0.3">
      <c r="A45" s="22" t="s">
        <v>79</v>
      </c>
      <c r="B45" s="23"/>
      <c r="C45" s="23"/>
      <c r="D45" s="23"/>
      <c r="E45" s="23">
        <v>6295</v>
      </c>
      <c r="F45" s="23">
        <v>5959</v>
      </c>
      <c r="G45" s="23">
        <v>87951</v>
      </c>
      <c r="H45" s="23">
        <v>24122</v>
      </c>
      <c r="I45" s="23">
        <v>43756</v>
      </c>
      <c r="J45" s="23">
        <v>42910</v>
      </c>
      <c r="L45" s="23">
        <f ca="1">E45</f>
        <v>6295</v>
      </c>
      <c r="M45" s="23">
        <f ca="1">F45</f>
        <v>5959</v>
      </c>
      <c r="N45" s="23">
        <f ca="1">G45</f>
        <v>87951</v>
      </c>
      <c r="O45" s="23">
        <f ca="1">H45</f>
        <v>24122</v>
      </c>
      <c r="P45" s="23">
        <f ca="1">I45</f>
        <v>43756</v>
      </c>
      <c r="Q45" s="23">
        <f ca="1">J45</f>
        <v>42910</v>
      </c>
      <c r="R45" s="6"/>
    </row>
    <row r="46" spans="1:18" s="4" customFormat="1" ht="15" customHeight="1" thickTop="1" thickBot="1" x14ac:dyDescent="0.3">
      <c r="A46" s="22" t="s">
        <v>80</v>
      </c>
      <c r="B46" s="23"/>
      <c r="C46" s="23"/>
      <c r="D46" s="23"/>
      <c r="E46" s="23">
        <v>0</v>
      </c>
      <c r="F46" s="23">
        <v>584</v>
      </c>
      <c r="G46" s="23">
        <v>1431</v>
      </c>
      <c r="H46" s="23">
        <v>1264</v>
      </c>
      <c r="I46" s="23">
        <v>0</v>
      </c>
      <c r="J46" s="23">
        <v>0</v>
      </c>
      <c r="L46" s="23">
        <f ca="1">E46</f>
        <v>0</v>
      </c>
      <c r="M46" s="23">
        <f ca="1">F46</f>
        <v>584</v>
      </c>
      <c r="N46" s="23">
        <f ca="1">G46</f>
        <v>1431</v>
      </c>
      <c r="O46" s="23">
        <f ca="1">H46</f>
        <v>1264</v>
      </c>
      <c r="P46" s="23">
        <f ca="1">I46</f>
        <v>0</v>
      </c>
      <c r="Q46" s="23">
        <f ca="1">J46</f>
        <v>0</v>
      </c>
      <c r="R46" s="6"/>
    </row>
    <row r="47" spans="1:18" s="4" customFormat="1" ht="15" customHeight="1" thickTop="1" thickBot="1" x14ac:dyDescent="0.3">
      <c r="A47" s="22" t="s">
        <v>245</v>
      </c>
      <c r="B47" s="23"/>
      <c r="C47" s="23"/>
      <c r="D47" s="23"/>
      <c r="E47" s="23">
        <v>636</v>
      </c>
      <c r="F47" s="23">
        <v>0</v>
      </c>
      <c r="G47" s="23">
        <v>0</v>
      </c>
      <c r="H47" s="23">
        <v>0</v>
      </c>
      <c r="I47" s="23">
        <v>1392</v>
      </c>
      <c r="J47" s="23">
        <v>1882</v>
      </c>
      <c r="L47" s="23">
        <f ca="1">E47</f>
        <v>636</v>
      </c>
      <c r="M47" s="23">
        <f ca="1">F47</f>
        <v>0</v>
      </c>
      <c r="N47" s="23">
        <f>G47</f>
        <v>0</v>
      </c>
      <c r="O47" s="23">
        <f>H47</f>
        <v>0</v>
      </c>
      <c r="P47" s="23">
        <f ca="1">I47</f>
        <v>1392</v>
      </c>
      <c r="Q47" s="23">
        <f ca="1">J47</f>
        <v>1882</v>
      </c>
      <c r="R47" s="6"/>
    </row>
    <row r="48" spans="1:18" s="4" customFormat="1" ht="15" customHeight="1" thickTop="1" thickBot="1" x14ac:dyDescent="0.3">
      <c r="A48" s="22" t="s">
        <v>81</v>
      </c>
      <c r="B48" s="23"/>
      <c r="C48" s="23"/>
      <c r="D48" s="23"/>
      <c r="E48" s="23">
        <v>140591</v>
      </c>
      <c r="F48" s="23">
        <v>24400</v>
      </c>
      <c r="G48" s="23">
        <v>69437</v>
      </c>
      <c r="H48" s="23">
        <v>60284</v>
      </c>
      <c r="I48" s="23">
        <v>49880</v>
      </c>
      <c r="J48" s="23">
        <v>33977</v>
      </c>
      <c r="L48" s="23">
        <f ca="1">E48</f>
        <v>140591</v>
      </c>
      <c r="M48" s="23">
        <f ca="1">F48</f>
        <v>24400</v>
      </c>
      <c r="N48" s="23">
        <f ca="1">G48</f>
        <v>69437</v>
      </c>
      <c r="O48" s="23">
        <f ca="1">H48</f>
        <v>60284</v>
      </c>
      <c r="P48" s="23">
        <f ca="1">I48</f>
        <v>49880</v>
      </c>
      <c r="Q48" s="23">
        <f ca="1">J48</f>
        <v>33977</v>
      </c>
      <c r="R48" s="6"/>
    </row>
    <row r="49" spans="1:18" s="4" customFormat="1" ht="15" customHeight="1" thickTop="1" thickBot="1" x14ac:dyDescent="0.3">
      <c r="A49" s="22" t="s">
        <v>83</v>
      </c>
      <c r="B49" s="23"/>
      <c r="C49" s="23"/>
      <c r="D49" s="23"/>
      <c r="E49" s="23">
        <v>1951</v>
      </c>
      <c r="F49" s="23">
        <v>3168</v>
      </c>
      <c r="G49" s="23">
        <v>7265</v>
      </c>
      <c r="H49" s="23">
        <v>8196</v>
      </c>
      <c r="I49" s="23">
        <v>5084</v>
      </c>
      <c r="J49" s="23">
        <v>5898</v>
      </c>
      <c r="L49" s="23">
        <f ca="1">E49</f>
        <v>1951</v>
      </c>
      <c r="M49" s="23">
        <f ca="1">F49</f>
        <v>3168</v>
      </c>
      <c r="N49" s="23">
        <f ca="1">G49</f>
        <v>7265</v>
      </c>
      <c r="O49" s="23">
        <f ca="1">H49</f>
        <v>8196</v>
      </c>
      <c r="P49" s="23">
        <f ca="1">I49</f>
        <v>5084</v>
      </c>
      <c r="Q49" s="23">
        <f ca="1">J49</f>
        <v>5898</v>
      </c>
      <c r="R49" s="6"/>
    </row>
    <row r="50" spans="1:18" s="4" customFormat="1" ht="15" customHeight="1" thickTop="1" thickBot="1" x14ac:dyDescent="0.3">
      <c r="A50" s="22" t="s">
        <v>85</v>
      </c>
      <c r="B50" s="23"/>
      <c r="C50" s="23"/>
      <c r="D50" s="23"/>
      <c r="E50" s="23">
        <v>280</v>
      </c>
      <c r="F50" s="23">
        <v>3972</v>
      </c>
      <c r="G50" s="23">
        <v>2428</v>
      </c>
      <c r="H50" s="23">
        <v>1783</v>
      </c>
      <c r="I50" s="23">
        <v>1136</v>
      </c>
      <c r="J50" s="23">
        <v>8245</v>
      </c>
      <c r="L50" s="23">
        <f ca="1">E50</f>
        <v>280</v>
      </c>
      <c r="M50" s="23">
        <f ca="1">F50</f>
        <v>3972</v>
      </c>
      <c r="N50" s="23">
        <f ca="1">G50</f>
        <v>2428</v>
      </c>
      <c r="O50" s="23">
        <f ca="1">H50</f>
        <v>1783</v>
      </c>
      <c r="P50" s="23">
        <f ca="1">I50</f>
        <v>1136</v>
      </c>
      <c r="Q50" s="23">
        <f ca="1">J50</f>
        <v>8245</v>
      </c>
      <c r="R50" s="6"/>
    </row>
    <row r="51" spans="1:18" s="4" customFormat="1" ht="15" customHeight="1" thickTop="1" thickBot="1" x14ac:dyDescent="0.3">
      <c r="A51" s="22" t="s">
        <v>87</v>
      </c>
      <c r="B51" s="23"/>
      <c r="C51" s="23"/>
      <c r="D51" s="23"/>
      <c r="E51" s="23">
        <v>307</v>
      </c>
      <c r="F51" s="23">
        <v>302</v>
      </c>
      <c r="G51" s="23">
        <v>48156</v>
      </c>
      <c r="H51" s="23">
        <v>56973</v>
      </c>
      <c r="I51" s="23">
        <v>58754</v>
      </c>
      <c r="J51" s="23">
        <v>52794</v>
      </c>
      <c r="L51" s="23">
        <f ca="1">E51</f>
        <v>307</v>
      </c>
      <c r="M51" s="23">
        <f ca="1">F51</f>
        <v>302</v>
      </c>
      <c r="N51" s="23">
        <f ca="1">G51</f>
        <v>48156</v>
      </c>
      <c r="O51" s="23">
        <f ca="1">H51</f>
        <v>56973</v>
      </c>
      <c r="P51" s="23">
        <f ca="1">I51</f>
        <v>58754</v>
      </c>
      <c r="Q51" s="23">
        <f ca="1">J51</f>
        <v>52794</v>
      </c>
      <c r="R51" s="6"/>
    </row>
    <row r="52" spans="1:18" s="4" customFormat="1" ht="15" customHeight="1" thickTop="1" thickBot="1" x14ac:dyDescent="0.3">
      <c r="A52" s="22" t="s">
        <v>88</v>
      </c>
      <c r="B52" s="23"/>
      <c r="C52" s="23"/>
      <c r="D52" s="23"/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L52" s="23">
        <f ca="1">E52</f>
        <v>0</v>
      </c>
      <c r="M52" s="23">
        <f ca="1">F52</f>
        <v>0</v>
      </c>
      <c r="N52" s="23">
        <f ca="1">G52</f>
        <v>0</v>
      </c>
      <c r="O52" s="23">
        <f ca="1">H52</f>
        <v>0</v>
      </c>
      <c r="P52" s="23">
        <f ca="1">I52</f>
        <v>0</v>
      </c>
      <c r="Q52" s="23">
        <f ca="1">J52</f>
        <v>0</v>
      </c>
      <c r="R52" s="6"/>
    </row>
    <row r="53" spans="1:18" s="4" customFormat="1" ht="15" customHeight="1" thickTop="1" thickBot="1" x14ac:dyDescent="0.3">
      <c r="A53" s="22" t="s">
        <v>89</v>
      </c>
      <c r="B53" s="23"/>
      <c r="C53" s="23"/>
      <c r="D53" s="23"/>
      <c r="E53" s="23">
        <v>2307</v>
      </c>
      <c r="F53" s="23">
        <v>3241</v>
      </c>
      <c r="G53" s="23">
        <v>2876</v>
      </c>
      <c r="H53" s="23">
        <v>5052</v>
      </c>
      <c r="I53" s="23">
        <v>3262</v>
      </c>
      <c r="J53" s="23">
        <v>4495</v>
      </c>
      <c r="L53" s="23">
        <f ca="1">E53</f>
        <v>2307</v>
      </c>
      <c r="M53" s="23">
        <f ca="1">F53</f>
        <v>3241</v>
      </c>
      <c r="N53" s="23">
        <f ca="1">G53</f>
        <v>2876</v>
      </c>
      <c r="O53" s="23">
        <f ca="1">H53</f>
        <v>5052</v>
      </c>
      <c r="P53" s="23">
        <f ca="1">I53</f>
        <v>3262</v>
      </c>
      <c r="Q53" s="23">
        <f ca="1">J53</f>
        <v>4495</v>
      </c>
      <c r="R53" s="6"/>
    </row>
    <row r="54" spans="1:18" s="4" customFormat="1" ht="15" customHeight="1" thickTop="1" thickBot="1" x14ac:dyDescent="0.3">
      <c r="A54" s="22" t="s">
        <v>90</v>
      </c>
      <c r="B54" s="23"/>
      <c r="C54" s="23"/>
      <c r="D54" s="23"/>
      <c r="E54" s="23">
        <v>15861</v>
      </c>
      <c r="F54" s="23">
        <v>15861</v>
      </c>
      <c r="G54" s="23">
        <v>15861</v>
      </c>
      <c r="H54" s="23">
        <v>0</v>
      </c>
      <c r="I54" s="23">
        <v>0</v>
      </c>
      <c r="J54" s="23">
        <v>0</v>
      </c>
      <c r="L54" s="23">
        <f ca="1">E54</f>
        <v>15861</v>
      </c>
      <c r="M54" s="23">
        <f ca="1">F54</f>
        <v>15861</v>
      </c>
      <c r="N54" s="23">
        <f ca="1">G54</f>
        <v>15861</v>
      </c>
      <c r="O54" s="23">
        <f ca="1">H54</f>
        <v>0</v>
      </c>
      <c r="P54" s="23">
        <f ca="1">I54</f>
        <v>0</v>
      </c>
      <c r="Q54" s="23">
        <f ca="1">J54</f>
        <v>0</v>
      </c>
      <c r="R54" s="6"/>
    </row>
    <row r="55" spans="1:18" s="4" customFormat="1" ht="15" customHeight="1" thickTop="1" thickBot="1" x14ac:dyDescent="0.3">
      <c r="A55" s="22" t="s">
        <v>91</v>
      </c>
      <c r="B55" s="23"/>
      <c r="C55" s="23"/>
      <c r="D55" s="23"/>
      <c r="E55" s="23">
        <v>9356</v>
      </c>
      <c r="F55" s="23">
        <v>14734</v>
      </c>
      <c r="G55" s="23">
        <v>14800</v>
      </c>
      <c r="H55" s="23">
        <v>3985</v>
      </c>
      <c r="I55" s="23">
        <v>20940</v>
      </c>
      <c r="J55" s="23">
        <v>14276</v>
      </c>
      <c r="L55" s="23">
        <f ca="1">E55</f>
        <v>9356</v>
      </c>
      <c r="M55" s="23">
        <f ca="1">F55</f>
        <v>14734</v>
      </c>
      <c r="N55" s="23">
        <f ca="1">G55</f>
        <v>14800</v>
      </c>
      <c r="O55" s="23">
        <f ca="1">H55</f>
        <v>3985</v>
      </c>
      <c r="P55" s="23">
        <f ca="1">I55</f>
        <v>20940</v>
      </c>
      <c r="Q55" s="23">
        <f ca="1">J55</f>
        <v>14276</v>
      </c>
      <c r="R55" s="6"/>
    </row>
    <row r="56" spans="1:18" s="7" customFormat="1" ht="15" customHeight="1" thickTop="1" thickBot="1" x14ac:dyDescent="0.3">
      <c r="A56" s="25" t="s">
        <v>92</v>
      </c>
      <c r="B56" s="19"/>
      <c r="C56" s="19"/>
      <c r="D56" s="19"/>
      <c r="E56" s="19">
        <f ca="1">SUM(E44:E55)</f>
        <v>192884</v>
      </c>
      <c r="F56" s="19">
        <f ca="1">SUM(F44:F55)</f>
        <v>92545</v>
      </c>
      <c r="G56" s="19">
        <f t="shared" ref="G56:I56" ca="1" si="7">SUM(G44:G55)</f>
        <v>320805</v>
      </c>
      <c r="H56" s="19">
        <f t="shared" ca="1" si="7"/>
        <v>227139</v>
      </c>
      <c r="I56" s="19">
        <f t="shared" ca="1" si="7"/>
        <v>336264</v>
      </c>
      <c r="J56" s="19">
        <f ca="1">SUM(J44:J55)</f>
        <v>358282</v>
      </c>
      <c r="L56" s="19">
        <f t="shared" ref="L56:Q56" ca="1" si="8">SUM(L44:L55)</f>
        <v>192884</v>
      </c>
      <c r="M56" s="19">
        <f t="shared" ca="1" si="8"/>
        <v>92545</v>
      </c>
      <c r="N56" s="19">
        <f t="shared" ca="1" si="8"/>
        <v>320805</v>
      </c>
      <c r="O56" s="19">
        <f t="shared" ca="1" si="8"/>
        <v>227139</v>
      </c>
      <c r="P56" s="19">
        <f t="shared" ca="1" si="8"/>
        <v>336264</v>
      </c>
      <c r="Q56" s="19">
        <f t="shared" ca="1" si="8"/>
        <v>358282</v>
      </c>
      <c r="R56" s="6"/>
    </row>
    <row r="57" spans="1:18" customFormat="1" ht="6" customHeight="1" thickTop="1" thickBot="1" x14ac:dyDescent="0.4"/>
    <row r="58" spans="1:18" s="7" customFormat="1" ht="15" customHeight="1" thickTop="1" thickBot="1" x14ac:dyDescent="0.3">
      <c r="A58" s="25" t="s">
        <v>64</v>
      </c>
      <c r="B58" s="19"/>
      <c r="C58" s="19"/>
      <c r="D58" s="19"/>
      <c r="E58" s="19"/>
      <c r="F58" s="19"/>
      <c r="G58" s="19"/>
      <c r="H58" s="19"/>
      <c r="I58" s="19"/>
      <c r="J58" s="19"/>
      <c r="L58" s="19"/>
      <c r="M58" s="19"/>
      <c r="N58" s="19"/>
      <c r="O58" s="19"/>
      <c r="P58" s="19"/>
      <c r="Q58" s="19"/>
      <c r="R58" s="6"/>
    </row>
    <row r="59" spans="1:18" s="4" customFormat="1" ht="15" customHeight="1" thickTop="1" thickBot="1" x14ac:dyDescent="0.3">
      <c r="A59" s="22" t="s">
        <v>78</v>
      </c>
      <c r="B59" s="23"/>
      <c r="C59" s="23"/>
      <c r="D59" s="23"/>
      <c r="E59" s="23">
        <v>256057</v>
      </c>
      <c r="F59" s="23">
        <v>527240</v>
      </c>
      <c r="G59" s="23">
        <v>560841</v>
      </c>
      <c r="H59" s="23">
        <v>471309</v>
      </c>
      <c r="I59" s="23">
        <v>373348</v>
      </c>
      <c r="J59" s="23">
        <v>350373</v>
      </c>
      <c r="L59" s="23">
        <f ca="1">E59</f>
        <v>256057</v>
      </c>
      <c r="M59" s="23">
        <f ca="1">F59</f>
        <v>527240</v>
      </c>
      <c r="N59" s="23">
        <f ca="1">G59</f>
        <v>560841</v>
      </c>
      <c r="O59" s="23">
        <f ca="1">H59</f>
        <v>471309</v>
      </c>
      <c r="P59" s="23">
        <f ca="1">I59</f>
        <v>373348</v>
      </c>
      <c r="Q59" s="23">
        <f ca="1">J59</f>
        <v>350373</v>
      </c>
      <c r="R59" s="6"/>
    </row>
    <row r="60" spans="1:18" s="4" customFormat="1" ht="15" customHeight="1" thickTop="1" thickBot="1" x14ac:dyDescent="0.3">
      <c r="A60" s="22" t="s">
        <v>79</v>
      </c>
      <c r="B60" s="23"/>
      <c r="C60" s="23"/>
      <c r="D60" s="23"/>
      <c r="E60" s="23">
        <v>158954</v>
      </c>
      <c r="F60" s="23">
        <v>159029</v>
      </c>
      <c r="G60" s="23">
        <v>443988</v>
      </c>
      <c r="H60" s="23">
        <v>745226</v>
      </c>
      <c r="I60" s="23">
        <v>735565</v>
      </c>
      <c r="J60" s="23">
        <v>725879</v>
      </c>
      <c r="L60" s="23">
        <f ca="1">E60</f>
        <v>158954</v>
      </c>
      <c r="M60" s="23">
        <f ca="1">F60</f>
        <v>159029</v>
      </c>
      <c r="N60" s="23">
        <f ca="1">G60</f>
        <v>443988</v>
      </c>
      <c r="O60" s="23">
        <f ca="1">H60</f>
        <v>745226</v>
      </c>
      <c r="P60" s="23">
        <f ca="1">I60</f>
        <v>735565</v>
      </c>
      <c r="Q60" s="23">
        <f ca="1">J60</f>
        <v>725879</v>
      </c>
      <c r="R60" s="6"/>
    </row>
    <row r="61" spans="1:18" s="4" customFormat="1" ht="15" customHeight="1" thickTop="1" thickBot="1" x14ac:dyDescent="0.3">
      <c r="A61" s="22" t="s">
        <v>80</v>
      </c>
      <c r="B61" s="23"/>
      <c r="C61" s="23"/>
      <c r="D61" s="23"/>
      <c r="E61" s="23">
        <v>0</v>
      </c>
      <c r="F61" s="23">
        <v>3982</v>
      </c>
      <c r="G61" s="23">
        <v>5502</v>
      </c>
      <c r="H61" s="23">
        <v>4984</v>
      </c>
      <c r="I61" s="23">
        <v>3535</v>
      </c>
      <c r="J61" s="23">
        <v>0</v>
      </c>
      <c r="L61" s="23">
        <f ca="1">E61</f>
        <v>0</v>
      </c>
      <c r="M61" s="23">
        <f ca="1">F61</f>
        <v>3982</v>
      </c>
      <c r="N61" s="23">
        <f ca="1">G61</f>
        <v>5502</v>
      </c>
      <c r="O61" s="23">
        <f ca="1">H61</f>
        <v>4984</v>
      </c>
      <c r="P61" s="23">
        <f ca="1">I61</f>
        <v>3535</v>
      </c>
      <c r="Q61" s="23">
        <f ca="1">J61</f>
        <v>0</v>
      </c>
      <c r="R61" s="6"/>
    </row>
    <row r="62" spans="1:18" s="4" customFormat="1" ht="15" customHeight="1" thickTop="1" thickBot="1" x14ac:dyDescent="0.3">
      <c r="A62" s="22" t="s">
        <v>245</v>
      </c>
      <c r="B62" s="23"/>
      <c r="C62" s="23"/>
      <c r="D62" s="23"/>
      <c r="E62" s="23">
        <v>3886</v>
      </c>
      <c r="F62" s="23">
        <v>0</v>
      </c>
      <c r="G62" s="23">
        <v>0</v>
      </c>
      <c r="H62" s="23">
        <v>0</v>
      </c>
      <c r="I62" s="23">
        <v>1392</v>
      </c>
      <c r="J62" s="23">
        <v>7296</v>
      </c>
      <c r="L62" s="23">
        <f ca="1">E62</f>
        <v>3886</v>
      </c>
      <c r="M62" s="23">
        <f ca="1">F62</f>
        <v>0</v>
      </c>
      <c r="N62" s="23">
        <f>G62</f>
        <v>0</v>
      </c>
      <c r="O62" s="23">
        <f>H62</f>
        <v>0</v>
      </c>
      <c r="P62" s="23">
        <f ca="1">I62</f>
        <v>1392</v>
      </c>
      <c r="Q62" s="23">
        <f ca="1">J62</f>
        <v>7296</v>
      </c>
      <c r="R62" s="6"/>
    </row>
    <row r="63" spans="1:18" s="4" customFormat="1" ht="15" customHeight="1" thickTop="1" thickBot="1" x14ac:dyDescent="0.3">
      <c r="A63" s="22" t="s">
        <v>61</v>
      </c>
      <c r="B63" s="23"/>
      <c r="C63" s="23"/>
      <c r="D63" s="23"/>
      <c r="E63" s="23">
        <v>6184</v>
      </c>
      <c r="F63" s="23">
        <v>8442</v>
      </c>
      <c r="G63" s="23">
        <v>16413</v>
      </c>
      <c r="H63" s="23">
        <v>18385</v>
      </c>
      <c r="I63" s="23">
        <v>4953</v>
      </c>
      <c r="J63" s="23">
        <v>1685</v>
      </c>
      <c r="L63" s="23">
        <f ca="1">E63</f>
        <v>6184</v>
      </c>
      <c r="M63" s="23">
        <f ca="1">F63</f>
        <v>8442</v>
      </c>
      <c r="N63" s="23">
        <f ca="1">G63</f>
        <v>16413</v>
      </c>
      <c r="O63" s="23">
        <f ca="1">H63</f>
        <v>18385</v>
      </c>
      <c r="P63" s="23">
        <f ca="1">I63</f>
        <v>4953</v>
      </c>
      <c r="Q63" s="23">
        <f ca="1">J63</f>
        <v>1685</v>
      </c>
      <c r="R63" s="6"/>
    </row>
    <row r="64" spans="1:18" s="4" customFormat="1" ht="15" customHeight="1" thickTop="1" thickBot="1" x14ac:dyDescent="0.3">
      <c r="A64" s="22" t="s">
        <v>67</v>
      </c>
      <c r="B64" s="23"/>
      <c r="C64" s="23"/>
      <c r="D64" s="23"/>
      <c r="E64" s="23">
        <v>76785</v>
      </c>
      <c r="F64" s="23">
        <v>86874</v>
      </c>
      <c r="G64" s="23">
        <v>134032</v>
      </c>
      <c r="H64" s="23">
        <v>146007</v>
      </c>
      <c r="I64" s="23">
        <v>155148</v>
      </c>
      <c r="J64" s="23">
        <v>158998</v>
      </c>
      <c r="L64" s="23">
        <f ca="1">E64</f>
        <v>76785</v>
      </c>
      <c r="M64" s="23">
        <f ca="1">F64</f>
        <v>86874</v>
      </c>
      <c r="N64" s="23">
        <f ca="1">G64</f>
        <v>134032</v>
      </c>
      <c r="O64" s="23">
        <f ca="1">H64</f>
        <v>146007</v>
      </c>
      <c r="P64" s="23">
        <f ca="1">I64</f>
        <v>155148</v>
      </c>
      <c r="Q64" s="23">
        <f ca="1">J64</f>
        <v>158998</v>
      </c>
      <c r="R64" s="6"/>
    </row>
    <row r="65" spans="1:18" s="4" customFormat="1" ht="15" customHeight="1" thickTop="1" thickBot="1" x14ac:dyDescent="0.3">
      <c r="A65" s="22" t="s">
        <v>85</v>
      </c>
      <c r="B65" s="23"/>
      <c r="C65" s="23"/>
      <c r="D65" s="23"/>
      <c r="E65" s="23">
        <v>0</v>
      </c>
      <c r="F65" s="23"/>
      <c r="G65" s="23">
        <v>0</v>
      </c>
      <c r="H65" s="23"/>
      <c r="I65" s="23">
        <v>0</v>
      </c>
      <c r="J65" s="23">
        <v>0</v>
      </c>
      <c r="L65" s="23">
        <f ca="1">E65</f>
        <v>0</v>
      </c>
      <c r="M65" s="23">
        <f ca="1">F65</f>
        <v>0</v>
      </c>
      <c r="N65" s="23">
        <f ca="1">G65</f>
        <v>0</v>
      </c>
      <c r="O65" s="23">
        <f ca="1">H65</f>
        <v>0</v>
      </c>
      <c r="P65" s="23">
        <f ca="1">I65</f>
        <v>0</v>
      </c>
      <c r="Q65" s="23">
        <f ca="1">J65</f>
        <v>0</v>
      </c>
      <c r="R65" s="6"/>
    </row>
    <row r="66" spans="1:18" s="4" customFormat="1" ht="15" customHeight="1" thickTop="1" thickBot="1" x14ac:dyDescent="0.3">
      <c r="A66" s="22" t="s">
        <v>87</v>
      </c>
      <c r="B66" s="23"/>
      <c r="C66" s="23"/>
      <c r="D66" s="23"/>
      <c r="E66" s="23">
        <v>323</v>
      </c>
      <c r="F66" s="23">
        <v>231</v>
      </c>
      <c r="G66" s="23">
        <v>130114</v>
      </c>
      <c r="H66" s="23">
        <v>118216</v>
      </c>
      <c r="I66" s="23">
        <v>110758</v>
      </c>
      <c r="J66" s="23">
        <v>108081</v>
      </c>
      <c r="L66" s="23">
        <f ca="1">E66</f>
        <v>323</v>
      </c>
      <c r="M66" s="23">
        <f ca="1">F66</f>
        <v>231</v>
      </c>
      <c r="N66" s="23">
        <f ca="1">G66</f>
        <v>130114</v>
      </c>
      <c r="O66" s="23">
        <f ca="1">H66</f>
        <v>118216</v>
      </c>
      <c r="P66" s="23">
        <f ca="1">I66</f>
        <v>110758</v>
      </c>
      <c r="Q66" s="23">
        <f ca="1">J66</f>
        <v>108081</v>
      </c>
      <c r="R66" s="6"/>
    </row>
    <row r="67" spans="1:18" s="4" customFormat="1" ht="15" customHeight="1" thickTop="1" thickBot="1" x14ac:dyDescent="0.3">
      <c r="A67" s="22" t="s">
        <v>44</v>
      </c>
      <c r="B67" s="23"/>
      <c r="C67" s="23"/>
      <c r="D67" s="23"/>
      <c r="E67" s="23">
        <v>37</v>
      </c>
      <c r="F67" s="23">
        <v>91</v>
      </c>
      <c r="G67" s="23">
        <v>1852</v>
      </c>
      <c r="H67" s="23">
        <v>1745</v>
      </c>
      <c r="I67" s="23">
        <v>1782</v>
      </c>
      <c r="J67" s="23">
        <v>1832</v>
      </c>
      <c r="L67" s="23">
        <f ca="1">E67</f>
        <v>37</v>
      </c>
      <c r="M67" s="23">
        <f ca="1">F67</f>
        <v>91</v>
      </c>
      <c r="N67" s="23">
        <f ca="1">G67</f>
        <v>1852</v>
      </c>
      <c r="O67" s="23">
        <f ca="1">H67</f>
        <v>1745</v>
      </c>
      <c r="P67" s="23">
        <f ca="1">I67</f>
        <v>1782</v>
      </c>
      <c r="Q67" s="23">
        <f ca="1">J67</f>
        <v>1832</v>
      </c>
      <c r="R67" s="6"/>
    </row>
    <row r="68" spans="1:18" s="4" customFormat="1" ht="15" customHeight="1" thickTop="1" thickBot="1" x14ac:dyDescent="0.3">
      <c r="A68" s="22" t="s">
        <v>246</v>
      </c>
      <c r="B68" s="23"/>
      <c r="C68" s="23"/>
      <c r="D68" s="23"/>
      <c r="E68" s="23">
        <v>0</v>
      </c>
      <c r="F68" s="23">
        <v>70151</v>
      </c>
      <c r="G68" s="23">
        <v>89</v>
      </c>
      <c r="H68" s="23"/>
      <c r="I68" s="23">
        <v>0</v>
      </c>
      <c r="J68" s="23">
        <v>315</v>
      </c>
      <c r="L68" s="23">
        <f ca="1">E68</f>
        <v>0</v>
      </c>
      <c r="M68" s="23">
        <f ca="1">F68</f>
        <v>70151</v>
      </c>
      <c r="N68" s="23">
        <f ca="1">G68</f>
        <v>89</v>
      </c>
      <c r="O68" s="23">
        <f ca="1">H68</f>
        <v>0</v>
      </c>
      <c r="P68" s="23">
        <f ca="1">I68</f>
        <v>0</v>
      </c>
      <c r="Q68" s="23">
        <f ca="1">J68</f>
        <v>315</v>
      </c>
      <c r="R68" s="6"/>
    </row>
    <row r="69" spans="1:18" s="7" customFormat="1" ht="15" customHeight="1" thickTop="1" thickBot="1" x14ac:dyDescent="0.3">
      <c r="A69" s="25" t="s">
        <v>93</v>
      </c>
      <c r="B69" s="19"/>
      <c r="C69" s="19"/>
      <c r="D69" s="19"/>
      <c r="E69" s="19">
        <f t="shared" ref="E69:J69" ca="1" si="9">SUM(E59:E68)</f>
        <v>502226</v>
      </c>
      <c r="F69" s="19">
        <f t="shared" ca="1" si="9"/>
        <v>856040</v>
      </c>
      <c r="G69" s="19">
        <f t="shared" ca="1" si="9"/>
        <v>1292831</v>
      </c>
      <c r="H69" s="19">
        <f t="shared" ca="1" si="9"/>
        <v>1505872</v>
      </c>
      <c r="I69" s="19">
        <f t="shared" ca="1" si="9"/>
        <v>1386481</v>
      </c>
      <c r="J69" s="19">
        <f t="shared" ca="1" si="9"/>
        <v>1354459</v>
      </c>
      <c r="L69" s="19">
        <f t="shared" ref="L69:Q69" ca="1" si="10">SUM(L59:L68)</f>
        <v>502226</v>
      </c>
      <c r="M69" s="19">
        <f t="shared" ca="1" si="10"/>
        <v>856040</v>
      </c>
      <c r="N69" s="19">
        <f t="shared" ca="1" si="10"/>
        <v>1292831</v>
      </c>
      <c r="O69" s="19">
        <f t="shared" ca="1" si="10"/>
        <v>1505872</v>
      </c>
      <c r="P69" s="19">
        <f t="shared" ca="1" si="10"/>
        <v>1386481</v>
      </c>
      <c r="Q69" s="19">
        <f t="shared" ca="1" si="10"/>
        <v>1354459</v>
      </c>
      <c r="R69" s="6"/>
    </row>
    <row r="70" spans="1:18" customFormat="1" ht="6" customHeight="1" thickTop="1" thickBot="1" x14ac:dyDescent="0.4"/>
    <row r="71" spans="1:18" s="7" customFormat="1" ht="15" customHeight="1" thickTop="1" thickBot="1" x14ac:dyDescent="0.3">
      <c r="A71" s="25" t="s">
        <v>94</v>
      </c>
      <c r="B71" s="19"/>
      <c r="C71" s="19"/>
      <c r="D71" s="19"/>
      <c r="E71" s="19"/>
      <c r="F71" s="19"/>
      <c r="G71" s="19"/>
      <c r="H71" s="19"/>
      <c r="I71" s="19"/>
      <c r="J71" s="19"/>
      <c r="L71" s="19"/>
      <c r="M71" s="19"/>
      <c r="N71" s="19"/>
      <c r="O71" s="19"/>
      <c r="P71" s="19"/>
      <c r="Q71" s="19"/>
      <c r="R71" s="6"/>
    </row>
    <row r="72" spans="1:18" s="4" customFormat="1" ht="15" customHeight="1" thickTop="1" thickBot="1" x14ac:dyDescent="0.3">
      <c r="A72" s="22" t="s">
        <v>95</v>
      </c>
      <c r="B72" s="23"/>
      <c r="C72" s="23"/>
      <c r="D72" s="23"/>
      <c r="E72" s="23">
        <v>478986</v>
      </c>
      <c r="F72" s="23">
        <v>478986</v>
      </c>
      <c r="G72" s="23">
        <v>578986</v>
      </c>
      <c r="H72" s="23">
        <v>578986</v>
      </c>
      <c r="I72" s="23">
        <v>578986</v>
      </c>
      <c r="J72" s="23">
        <v>578986</v>
      </c>
      <c r="L72" s="23">
        <f ca="1">E72</f>
        <v>478986</v>
      </c>
      <c r="M72" s="23">
        <f ca="1">F72</f>
        <v>478986</v>
      </c>
      <c r="N72" s="23">
        <f ca="1">G72</f>
        <v>578986</v>
      </c>
      <c r="O72" s="23">
        <f ca="1">H72</f>
        <v>578986</v>
      </c>
      <c r="P72" s="23">
        <f ca="1">I72</f>
        <v>578986</v>
      </c>
      <c r="Q72" s="23">
        <f ca="1">J72</f>
        <v>578986</v>
      </c>
      <c r="R72" s="6"/>
    </row>
    <row r="73" spans="1:18" s="4" customFormat="1" ht="15" customHeight="1" thickTop="1" thickBot="1" x14ac:dyDescent="0.3">
      <c r="A73" s="22" t="s">
        <v>96</v>
      </c>
      <c r="B73" s="23"/>
      <c r="C73" s="23"/>
      <c r="D73" s="23"/>
      <c r="E73" s="23">
        <v>2</v>
      </c>
      <c r="F73" s="23">
        <v>2</v>
      </c>
      <c r="G73" s="23">
        <v>2</v>
      </c>
      <c r="H73" s="23">
        <v>2</v>
      </c>
      <c r="I73" s="23">
        <v>2</v>
      </c>
      <c r="J73" s="23">
        <v>2</v>
      </c>
      <c r="L73" s="23">
        <f ca="1">E73</f>
        <v>2</v>
      </c>
      <c r="M73" s="23">
        <f ca="1">F73</f>
        <v>2</v>
      </c>
      <c r="N73" s="23">
        <f ca="1">G73</f>
        <v>2</v>
      </c>
      <c r="O73" s="23">
        <f ca="1">H73</f>
        <v>2</v>
      </c>
      <c r="P73" s="23">
        <f ca="1">I73</f>
        <v>2</v>
      </c>
      <c r="Q73" s="23">
        <f ca="1">J73</f>
        <v>2</v>
      </c>
      <c r="R73" s="6"/>
    </row>
    <row r="74" spans="1:18" s="4" customFormat="1" ht="15" customHeight="1" thickTop="1" thickBot="1" x14ac:dyDescent="0.3">
      <c r="A74" s="22" t="s">
        <v>97</v>
      </c>
      <c r="B74" s="23"/>
      <c r="C74" s="23"/>
      <c r="D74" s="23"/>
      <c r="E74" s="23"/>
      <c r="F74" s="23"/>
      <c r="G74" s="23">
        <v>135171</v>
      </c>
      <c r="H74" s="23"/>
      <c r="I74" s="23"/>
      <c r="J74" s="23"/>
      <c r="L74" s="23">
        <f>E74</f>
        <v>0</v>
      </c>
      <c r="M74" s="23">
        <f ca="1">F74</f>
        <v>0</v>
      </c>
      <c r="N74" s="23">
        <f ca="1">G74</f>
        <v>135171</v>
      </c>
      <c r="O74" s="23">
        <f ca="1">H74</f>
        <v>0</v>
      </c>
      <c r="P74" s="23">
        <f ca="1">I74</f>
        <v>0</v>
      </c>
      <c r="Q74" s="23">
        <f ca="1">J74</f>
        <v>0</v>
      </c>
      <c r="R74" s="6"/>
    </row>
    <row r="75" spans="1:18" s="4" customFormat="1" ht="15" customHeight="1" thickTop="1" thickBot="1" x14ac:dyDescent="0.3">
      <c r="A75" s="22" t="s">
        <v>98</v>
      </c>
      <c r="B75" s="23"/>
      <c r="C75" s="23"/>
      <c r="D75" s="23"/>
      <c r="E75" s="23">
        <v>135171</v>
      </c>
      <c r="F75" s="23">
        <v>155654</v>
      </c>
      <c r="G75" s="23">
        <v>44574</v>
      </c>
      <c r="H75" s="23">
        <v>143073</v>
      </c>
      <c r="I75" s="23">
        <v>103925</v>
      </c>
      <c r="J75" s="23">
        <v>12325</v>
      </c>
      <c r="L75" s="23">
        <f ca="1">E75</f>
        <v>135171</v>
      </c>
      <c r="M75" s="23">
        <f ca="1">F75</f>
        <v>155654</v>
      </c>
      <c r="N75" s="23">
        <f ca="1">G75</f>
        <v>44574</v>
      </c>
      <c r="O75" s="23">
        <f ca="1">H75</f>
        <v>143073</v>
      </c>
      <c r="P75" s="23">
        <f ca="1">I75</f>
        <v>103925</v>
      </c>
      <c r="Q75" s="23">
        <f ca="1">J75</f>
        <v>12325</v>
      </c>
      <c r="R75" s="6"/>
    </row>
    <row r="76" spans="1:18" s="4" customFormat="1" ht="15" customHeight="1" thickTop="1" thickBot="1" x14ac:dyDescent="0.3">
      <c r="A76" s="22" t="s">
        <v>260</v>
      </c>
      <c r="B76" s="23"/>
      <c r="C76" s="23"/>
      <c r="D76" s="23"/>
      <c r="E76" s="23"/>
      <c r="F76" s="23"/>
      <c r="G76" s="23"/>
      <c r="H76" s="23"/>
      <c r="I76" s="23"/>
      <c r="J76" s="23">
        <v>5338</v>
      </c>
      <c r="L76" s="23"/>
      <c r="M76" s="23"/>
      <c r="N76" s="23"/>
      <c r="O76" s="23"/>
      <c r="P76" s="23"/>
      <c r="Q76" s="23">
        <f ca="1">J76</f>
        <v>5338</v>
      </c>
      <c r="R76" s="6"/>
    </row>
    <row r="77" spans="1:18" s="4" customFormat="1" ht="15" customHeight="1" thickTop="1" thickBot="1" x14ac:dyDescent="0.3">
      <c r="A77" s="22" t="s">
        <v>99</v>
      </c>
      <c r="B77" s="23"/>
      <c r="C77" s="23"/>
      <c r="D77" s="23"/>
      <c r="E77" s="23">
        <v>-3922</v>
      </c>
      <c r="F77" s="23">
        <v>-4959</v>
      </c>
      <c r="G77" s="23">
        <v>-6072</v>
      </c>
      <c r="H77" s="23">
        <v>-99</v>
      </c>
      <c r="I77" s="23">
        <v>-3322</v>
      </c>
      <c r="J77" s="23">
        <v>2930</v>
      </c>
      <c r="L77" s="23">
        <f ca="1">E77</f>
        <v>-3922</v>
      </c>
      <c r="M77" s="23">
        <f ca="1">F77</f>
        <v>-4959</v>
      </c>
      <c r="N77" s="23">
        <f ca="1">G77</f>
        <v>-6072</v>
      </c>
      <c r="O77" s="23">
        <f ca="1">H77</f>
        <v>-99</v>
      </c>
      <c r="P77" s="23">
        <f ca="1">I77</f>
        <v>-3322</v>
      </c>
      <c r="Q77" s="23">
        <f ca="1">J77</f>
        <v>2930</v>
      </c>
      <c r="R77" s="6"/>
    </row>
    <row r="78" spans="1:18" s="7" customFormat="1" ht="15" customHeight="1" thickTop="1" thickBot="1" x14ac:dyDescent="0.3">
      <c r="A78" s="25" t="s">
        <v>100</v>
      </c>
      <c r="B78" s="19"/>
      <c r="C78" s="19"/>
      <c r="D78" s="19"/>
      <c r="E78" s="19">
        <f ca="1">SUM(E72:E77)</f>
        <v>610237</v>
      </c>
      <c r="F78" s="19">
        <f t="shared" ref="F78:I78" ca="1" si="11">SUM(F72:F77)</f>
        <v>629683</v>
      </c>
      <c r="G78" s="19">
        <f t="shared" ca="1" si="11"/>
        <v>752661</v>
      </c>
      <c r="H78" s="19">
        <f t="shared" ca="1" si="11"/>
        <v>721962</v>
      </c>
      <c r="I78" s="19">
        <f t="shared" ca="1" si="11"/>
        <v>679591</v>
      </c>
      <c r="J78" s="19">
        <f ca="1">SUM(J72:J77)</f>
        <v>599581</v>
      </c>
      <c r="L78" s="19">
        <f ca="1">SUM(L72:L77)</f>
        <v>610237</v>
      </c>
      <c r="M78" s="19">
        <f t="shared" ref="M78:N78" ca="1" si="12">SUM(M72:M77)</f>
        <v>629683</v>
      </c>
      <c r="N78" s="19">
        <f t="shared" ca="1" si="12"/>
        <v>752661</v>
      </c>
      <c r="O78" s="19">
        <f ca="1">SUM(O72:O77)</f>
        <v>721962</v>
      </c>
      <c r="P78" s="19">
        <f ca="1">SUM(P72:P77)</f>
        <v>679591</v>
      </c>
      <c r="Q78" s="19">
        <f ca="1">SUM(Q72:Q77)</f>
        <v>599581</v>
      </c>
      <c r="R78" s="6"/>
    </row>
    <row r="79" spans="1:18" customFormat="1" ht="6" customHeight="1" thickTop="1" thickBot="1" x14ac:dyDescent="0.4"/>
    <row r="80" spans="1:18" s="7" customFormat="1" ht="15" customHeight="1" thickTop="1" thickBot="1" x14ac:dyDescent="0.3">
      <c r="A80" s="25" t="s">
        <v>101</v>
      </c>
      <c r="B80" s="19"/>
      <c r="C80" s="19"/>
      <c r="D80" s="19"/>
      <c r="E80" s="19">
        <f t="shared" ref="E80:J80" ca="1" si="13">E56+E69+E78</f>
        <v>1305347</v>
      </c>
      <c r="F80" s="19">
        <f t="shared" ca="1" si="13"/>
        <v>1578268</v>
      </c>
      <c r="G80" s="19">
        <f t="shared" ca="1" si="13"/>
        <v>2366297</v>
      </c>
      <c r="H80" s="19">
        <f t="shared" ca="1" si="13"/>
        <v>2454973</v>
      </c>
      <c r="I80" s="19">
        <f t="shared" ca="1" si="13"/>
        <v>2402336</v>
      </c>
      <c r="J80" s="19">
        <f t="shared" ca="1" si="13"/>
        <v>2312322</v>
      </c>
      <c r="L80" s="19">
        <f t="shared" ref="L80:Q80" ca="1" si="14">L78+L69+L56</f>
        <v>1305347</v>
      </c>
      <c r="M80" s="19">
        <f t="shared" ca="1" si="14"/>
        <v>1578268</v>
      </c>
      <c r="N80" s="19">
        <f t="shared" ca="1" si="14"/>
        <v>2366297</v>
      </c>
      <c r="O80" s="19">
        <f t="shared" ca="1" si="14"/>
        <v>2454973</v>
      </c>
      <c r="P80" s="19">
        <f t="shared" ca="1" si="14"/>
        <v>2402336</v>
      </c>
      <c r="Q80" s="19">
        <f t="shared" ca="1" si="14"/>
        <v>2312322</v>
      </c>
      <c r="R80" s="6"/>
    </row>
    <row r="81" spans="2:17" ht="13" thickTop="1" x14ac:dyDescent="0.25">
      <c r="B81" s="45"/>
      <c r="C81" s="45"/>
      <c r="D81" s="45"/>
      <c r="E81" s="45"/>
      <c r="F81" s="45"/>
      <c r="G81" s="45"/>
      <c r="H81" s="45"/>
      <c r="I81" s="45"/>
      <c r="J81" s="45"/>
      <c r="L81" s="45"/>
      <c r="M81" s="45"/>
      <c r="N81" s="45"/>
      <c r="O81" s="45"/>
      <c r="P81" s="45"/>
      <c r="Q81" s="45"/>
    </row>
  </sheetData>
  <phoneticPr fontId="4" type="noConversion"/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8BDCC-12B2-445D-90AE-F749155B9E6A}">
  <sheetPr codeName="Planilha3">
    <tabColor rgb="FFF15A22"/>
  </sheetPr>
  <dimension ref="A1:AP84"/>
  <sheetViews>
    <sheetView showGridLines="0"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9.1796875" defaultRowHeight="13" outlineLevelCol="1" x14ac:dyDescent="0.3"/>
  <cols>
    <col min="1" max="1" width="61.26953125" style="6" customWidth="1"/>
    <col min="2" max="2" width="12.26953125" style="6" bestFit="1" customWidth="1" outlineLevel="1"/>
    <col min="3" max="4" width="11.1796875" style="6" bestFit="1" customWidth="1" outlineLevel="1"/>
    <col min="5" max="5" width="12.26953125" style="6" bestFit="1" customWidth="1"/>
    <col min="6" max="6" width="12" style="6" customWidth="1" outlineLevel="1"/>
    <col min="7" max="7" width="13.81640625" style="6" bestFit="1" customWidth="1" outlineLevel="1"/>
    <col min="8" max="8" width="12.26953125" style="6" bestFit="1" customWidth="1" outlineLevel="1"/>
    <col min="9" max="9" width="12.26953125" style="6" bestFit="1" customWidth="1"/>
    <col min="10" max="10" width="10.1796875" style="6" bestFit="1" customWidth="1"/>
    <col min="11" max="11" width="2.26953125" style="6" customWidth="1"/>
    <col min="12" max="12" width="10.7265625" style="6" customWidth="1" collapsed="1"/>
    <col min="13" max="13" width="10.7265625" style="6" hidden="1" customWidth="1" outlineLevel="1" collapsed="1"/>
    <col min="14" max="14" width="11" style="6" hidden="1" customWidth="1" outlineLevel="1" collapsed="1"/>
    <col min="15" max="15" width="11.453125" style="6" hidden="1" customWidth="1" outlineLevel="1" collapsed="1"/>
    <col min="16" max="16" width="11.453125" style="6" bestFit="1" customWidth="1" collapsed="1"/>
    <col min="17" max="17" width="10.7265625" style="6" customWidth="1" collapsed="1"/>
    <col min="18" max="18" width="2.26953125" style="6" customWidth="1"/>
    <col min="19" max="23" width="17.453125" style="51" customWidth="1"/>
    <col min="24" max="24" width="9.7265625" style="51" bestFit="1" customWidth="1"/>
    <col min="25" max="27" width="17.453125" style="51" customWidth="1"/>
    <col min="28" max="28" width="9.7265625" style="51" customWidth="1"/>
    <col min="29" max="29" width="25.1796875" style="51" bestFit="1" customWidth="1"/>
    <col min="30" max="40" width="9.1796875" style="6"/>
    <col min="41" max="41" width="81" style="6" bestFit="1" customWidth="1"/>
    <col min="42" max="42" width="78" style="6" bestFit="1" customWidth="1"/>
    <col min="43" max="16384" width="9.1796875" style="6"/>
  </cols>
  <sheetData>
    <row r="1" spans="1:42" ht="15.65" customHeight="1" x14ac:dyDescent="0.3">
      <c r="A1" s="44"/>
      <c r="AO1" s="4"/>
      <c r="AP1" s="4"/>
    </row>
    <row r="2" spans="1:42" ht="15.65" customHeight="1" x14ac:dyDescent="0.3">
      <c r="A2" s="44"/>
      <c r="AO2" s="4"/>
      <c r="AP2" s="4"/>
    </row>
    <row r="3" spans="1:42" ht="15.65" customHeight="1" x14ac:dyDescent="0.3">
      <c r="A3" s="44"/>
      <c r="AO3" s="4"/>
      <c r="AP3" s="4"/>
    </row>
    <row r="4" spans="1:42" ht="15.65" customHeight="1" x14ac:dyDescent="0.3">
      <c r="A4" s="44"/>
      <c r="B4" s="45"/>
      <c r="C4" s="45"/>
      <c r="D4" s="45"/>
      <c r="E4" s="45"/>
      <c r="F4" s="45"/>
      <c r="G4" s="45"/>
      <c r="H4" s="45"/>
      <c r="I4" s="45"/>
      <c r="J4" s="45"/>
      <c r="L4" s="45"/>
      <c r="M4" s="45"/>
      <c r="N4" s="45"/>
      <c r="O4" s="45"/>
      <c r="P4" s="45"/>
      <c r="Q4" s="45"/>
      <c r="AO4" s="4"/>
      <c r="AP4" s="4"/>
    </row>
    <row r="5" spans="1:42" s="4" customFormat="1" ht="15.65" customHeight="1" x14ac:dyDescent="0.3">
      <c r="A5" s="1"/>
      <c r="B5" s="46"/>
      <c r="C5" s="46"/>
      <c r="D5" s="46"/>
      <c r="E5" s="46"/>
      <c r="F5" s="46"/>
      <c r="G5" s="46"/>
      <c r="H5" s="46"/>
      <c r="I5" s="46"/>
      <c r="J5" s="46"/>
      <c r="L5" s="46"/>
      <c r="M5" s="46"/>
      <c r="N5" s="46"/>
      <c r="O5" s="46"/>
      <c r="P5" s="46"/>
      <c r="Q5" s="46"/>
      <c r="R5" s="6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</row>
    <row r="6" spans="1:42" ht="15.65" customHeight="1" x14ac:dyDescent="0.3">
      <c r="A6" s="44" t="s">
        <v>0</v>
      </c>
      <c r="AO6" s="4" t="s">
        <v>0</v>
      </c>
      <c r="AP6" s="4" t="s">
        <v>22</v>
      </c>
    </row>
    <row r="7" spans="1:42" s="4" customFormat="1" ht="15" customHeight="1" thickBot="1" x14ac:dyDescent="0.35">
      <c r="A7" s="10" t="s">
        <v>102</v>
      </c>
      <c r="B7" s="16" t="str">
        <f ca="1">DRE!B$7</f>
        <v>1T22</v>
      </c>
      <c r="C7" s="16" t="str">
        <f ca="1">DRE!C$7</f>
        <v>2T22</v>
      </c>
      <c r="D7" s="16" t="str">
        <f ca="1">DRE!D$7</f>
        <v>3T22</v>
      </c>
      <c r="E7" s="16" t="str">
        <f ca="1">DRE!E$7</f>
        <v>4T22</v>
      </c>
      <c r="F7" s="16" t="str">
        <f ca="1">DRE!F$7</f>
        <v>1T23</v>
      </c>
      <c r="G7" s="16" t="str">
        <f ca="1">DRE!G$7</f>
        <v>2T23</v>
      </c>
      <c r="H7" s="16" t="str">
        <f ca="1">DRE!H$7</f>
        <v>3T23</v>
      </c>
      <c r="I7" s="16" t="str">
        <f ca="1">DRE!I$7</f>
        <v>4T23</v>
      </c>
      <c r="J7" s="16" t="str">
        <f ca="1">DRE!J$7</f>
        <v>1T24</v>
      </c>
      <c r="K7" s="12"/>
      <c r="L7" s="11">
        <f ca="1">DRE!L$7</f>
        <v>2022</v>
      </c>
      <c r="M7" s="11" t="str">
        <f ca="1">DRE!M$7</f>
        <v>1T23</v>
      </c>
      <c r="N7" s="11" t="str">
        <f ca="1">DRE!N$7</f>
        <v>6M23</v>
      </c>
      <c r="O7" s="11" t="str">
        <f ca="1">DRE!O$7</f>
        <v>9M23</v>
      </c>
      <c r="P7" s="11">
        <f ca="1">DRE!P$7</f>
        <v>2023</v>
      </c>
      <c r="Q7" s="11" t="str">
        <f ca="1">DRE!Q$7</f>
        <v>1T24</v>
      </c>
      <c r="R7" s="6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O7" s="13" t="s">
        <v>102</v>
      </c>
      <c r="AP7" s="13" t="s">
        <v>103</v>
      </c>
    </row>
    <row r="8" spans="1:42" s="7" customFormat="1" ht="15" customHeight="1" thickTop="1" thickBot="1" x14ac:dyDescent="0.35">
      <c r="A8" s="43" t="s">
        <v>23</v>
      </c>
      <c r="B8" s="19"/>
      <c r="C8" s="19"/>
      <c r="D8" s="19"/>
      <c r="E8" s="19"/>
      <c r="F8" s="19"/>
      <c r="G8" s="19"/>
      <c r="H8" s="19"/>
      <c r="I8" s="19"/>
      <c r="J8" s="19"/>
      <c r="L8" s="19"/>
      <c r="M8" s="19"/>
      <c r="N8" s="19"/>
      <c r="O8" s="19"/>
      <c r="P8" s="19"/>
      <c r="Q8" s="19"/>
      <c r="R8" s="6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O8" s="35" t="s">
        <v>23</v>
      </c>
      <c r="AP8" s="35" t="s">
        <v>104</v>
      </c>
    </row>
    <row r="9" spans="1:42" s="7" customFormat="1" ht="15" customHeight="1" thickTop="1" thickBot="1" x14ac:dyDescent="0.35">
      <c r="A9" s="25" t="s">
        <v>105</v>
      </c>
      <c r="B9" s="19"/>
      <c r="C9" s="19"/>
      <c r="D9" s="19"/>
      <c r="E9" s="19"/>
      <c r="F9" s="19"/>
      <c r="G9" s="19"/>
      <c r="H9" s="19"/>
      <c r="I9" s="19"/>
      <c r="J9" s="19"/>
      <c r="L9" s="19"/>
      <c r="M9" s="19"/>
      <c r="N9" s="19"/>
      <c r="O9" s="19"/>
      <c r="P9" s="19"/>
      <c r="Q9" s="19"/>
      <c r="R9" s="6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O9" s="35" t="s">
        <v>105</v>
      </c>
      <c r="AP9" s="35" t="s">
        <v>106</v>
      </c>
    </row>
    <row r="10" spans="1:42" s="7" customFormat="1" ht="15" customHeight="1" thickTop="1" thickBot="1" x14ac:dyDescent="0.35">
      <c r="A10" s="25" t="s">
        <v>107</v>
      </c>
      <c r="B10" s="19">
        <f ca="1">DRE!B37</f>
        <v>17172</v>
      </c>
      <c r="C10" s="19">
        <f ca="1">DRE!C37</f>
        <v>18303</v>
      </c>
      <c r="D10" s="19">
        <f ca="1">DRE!D37</f>
        <v>14261</v>
      </c>
      <c r="E10" s="19">
        <f ca="1">DRE!E37</f>
        <v>17047</v>
      </c>
      <c r="F10" s="19">
        <f ca="1">DRE!F37</f>
        <v>20483</v>
      </c>
      <c r="G10" s="19">
        <f ca="1">DRE!G37</f>
        <v>24091</v>
      </c>
      <c r="H10" s="19">
        <f ca="1">DRE!H37</f>
        <v>13328</v>
      </c>
      <c r="I10" s="19">
        <f ca="1">DRE!I37</f>
        <v>5852</v>
      </c>
      <c r="J10" s="19">
        <f ca="1">DRE!J37</f>
        <v>5338</v>
      </c>
      <c r="L10" s="19">
        <f ca="1">DRE!L37</f>
        <v>66783</v>
      </c>
      <c r="M10" s="19">
        <f ca="1">F10</f>
        <v>20483</v>
      </c>
      <c r="N10" s="19">
        <f ca="1">F10+G10</f>
        <v>44574</v>
      </c>
      <c r="O10" s="19">
        <f ca="1">SUM(F10:H10)</f>
        <v>57902</v>
      </c>
      <c r="P10" s="19">
        <f ca="1">SUM(F10:I10)</f>
        <v>63754</v>
      </c>
      <c r="Q10" s="19">
        <f ca="1">J10</f>
        <v>5338</v>
      </c>
      <c r="R10" s="6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O10" s="35" t="s">
        <v>35</v>
      </c>
      <c r="AP10" s="35" t="s">
        <v>108</v>
      </c>
    </row>
    <row r="11" spans="1:42" s="7" customFormat="1" ht="15" customHeight="1" thickTop="1" thickBot="1" x14ac:dyDescent="0.35">
      <c r="A11" s="43"/>
      <c r="B11" s="23"/>
      <c r="C11" s="23"/>
      <c r="D11" s="23"/>
      <c r="E11" s="23"/>
      <c r="F11" s="23"/>
      <c r="G11" s="23"/>
      <c r="H11" s="23"/>
      <c r="I11" s="23"/>
      <c r="J11" s="23"/>
      <c r="L11" s="23"/>
      <c r="M11" s="23"/>
      <c r="N11" s="23"/>
      <c r="O11" s="23"/>
      <c r="P11" s="23"/>
      <c r="Q11" s="23"/>
      <c r="R11" s="6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O11" s="35"/>
      <c r="AP11" s="35"/>
    </row>
    <row r="12" spans="1:42" s="4" customFormat="1" ht="6" customHeight="1" thickTop="1" thickBot="1" x14ac:dyDescent="0.35">
      <c r="A12" s="50"/>
      <c r="B12" s="31"/>
      <c r="C12" s="31"/>
      <c r="D12" s="31"/>
      <c r="E12" s="31"/>
      <c r="F12" s="31"/>
      <c r="G12" s="31"/>
      <c r="H12" s="31"/>
      <c r="I12" s="31"/>
      <c r="J12" s="31"/>
      <c r="L12" s="31"/>
      <c r="M12" s="31"/>
      <c r="N12" s="31"/>
      <c r="O12" s="31"/>
      <c r="P12" s="31"/>
      <c r="Q12" s="31"/>
      <c r="R12" s="6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O12" s="50"/>
      <c r="AP12" s="50"/>
    </row>
    <row r="13" spans="1:42" s="7" customFormat="1" ht="15" customHeight="1" thickTop="1" thickBot="1" x14ac:dyDescent="0.35">
      <c r="A13" s="25" t="s">
        <v>109</v>
      </c>
      <c r="B13" s="19"/>
      <c r="C13" s="19"/>
      <c r="D13" s="19"/>
      <c r="E13" s="19"/>
      <c r="F13" s="19"/>
      <c r="G13" s="19"/>
      <c r="H13" s="19"/>
      <c r="I13" s="19"/>
      <c r="J13" s="19"/>
      <c r="L13" s="19"/>
      <c r="M13" s="19"/>
      <c r="N13" s="19"/>
      <c r="O13" s="19"/>
      <c r="P13" s="19"/>
      <c r="Q13" s="19"/>
      <c r="R13" s="6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O13" s="35" t="s">
        <v>109</v>
      </c>
      <c r="AP13" s="35" t="s">
        <v>110</v>
      </c>
    </row>
    <row r="14" spans="1:42" s="4" customFormat="1" ht="15" customHeight="1" thickTop="1" thickBot="1" x14ac:dyDescent="0.35">
      <c r="A14" s="22" t="s">
        <v>111</v>
      </c>
      <c r="B14" s="23">
        <v>13350</v>
      </c>
      <c r="C14" s="23">
        <v>18373</v>
      </c>
      <c r="D14" s="23">
        <v>22785</v>
      </c>
      <c r="E14" s="23">
        <v>21479</v>
      </c>
      <c r="F14" s="23">
        <v>25376</v>
      </c>
      <c r="G14" s="23">
        <v>36074</v>
      </c>
      <c r="H14" s="23">
        <v>39189</v>
      </c>
      <c r="I14" s="23">
        <v>53056</v>
      </c>
      <c r="J14" s="23">
        <v>67127</v>
      </c>
      <c r="L14" s="23">
        <f>SUM(B14:E14)</f>
        <v>75987</v>
      </c>
      <c r="M14" s="23">
        <f>F14</f>
        <v>25376</v>
      </c>
      <c r="N14" s="23">
        <f>SUM(F14:G14)</f>
        <v>61450</v>
      </c>
      <c r="O14" s="23">
        <f>SUM(F14:H14)</f>
        <v>100639</v>
      </c>
      <c r="P14" s="23">
        <f>SUM(F14:I14)</f>
        <v>153695</v>
      </c>
      <c r="Q14" s="23">
        <f>J14</f>
        <v>67127</v>
      </c>
      <c r="R14" s="6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O14" s="21" t="s">
        <v>112</v>
      </c>
      <c r="AP14" s="21" t="s">
        <v>113</v>
      </c>
    </row>
    <row r="15" spans="1:42" s="4" customFormat="1" ht="15" customHeight="1" thickTop="1" thickBot="1" x14ac:dyDescent="0.35">
      <c r="A15" s="22" t="s">
        <v>114</v>
      </c>
      <c r="B15" s="23">
        <v>5113</v>
      </c>
      <c r="C15" s="23">
        <v>-1774</v>
      </c>
      <c r="D15" s="23">
        <v>16053</v>
      </c>
      <c r="E15" s="23">
        <v>4248</v>
      </c>
      <c r="F15" s="23">
        <v>1067</v>
      </c>
      <c r="G15" s="23">
        <v>5209</v>
      </c>
      <c r="H15" s="23">
        <v>7798</v>
      </c>
      <c r="I15" s="23">
        <v>-2876</v>
      </c>
      <c r="J15" s="23">
        <v>2556</v>
      </c>
      <c r="L15" s="23">
        <f>SUM(B15:E15)</f>
        <v>23640</v>
      </c>
      <c r="M15" s="23">
        <f>F15</f>
        <v>1067</v>
      </c>
      <c r="N15" s="23">
        <f>SUM(F15:G15)</f>
        <v>6276</v>
      </c>
      <c r="O15" s="23">
        <f>SUM(F15:H15)</f>
        <v>14074</v>
      </c>
      <c r="P15" s="23">
        <f>SUM(F15:I15)</f>
        <v>11198</v>
      </c>
      <c r="Q15" s="23">
        <f>J15</f>
        <v>2556</v>
      </c>
      <c r="R15" s="6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O15" s="21" t="s">
        <v>115</v>
      </c>
      <c r="AP15" s="21" t="s">
        <v>116</v>
      </c>
    </row>
    <row r="16" spans="1:42" s="4" customFormat="1" ht="15" customHeight="1" thickTop="1" thickBot="1" x14ac:dyDescent="0.35">
      <c r="A16" s="22" t="s">
        <v>117</v>
      </c>
      <c r="B16" s="23">
        <v>13959</v>
      </c>
      <c r="C16" s="23">
        <v>25568</v>
      </c>
      <c r="D16" s="23">
        <v>18342</v>
      </c>
      <c r="E16" s="23">
        <v>28451</v>
      </c>
      <c r="F16" s="23">
        <v>33956</v>
      </c>
      <c r="G16" s="23">
        <v>71616</v>
      </c>
      <c r="H16" s="23">
        <v>133137</v>
      </c>
      <c r="I16" s="23">
        <v>114219</v>
      </c>
      <c r="J16" s="23">
        <v>98122</v>
      </c>
      <c r="L16" s="23">
        <f>SUM(B16:E16)</f>
        <v>86320</v>
      </c>
      <c r="M16" s="23">
        <f>F16</f>
        <v>33956</v>
      </c>
      <c r="N16" s="23">
        <f>SUM(F16:G16)</f>
        <v>105572</v>
      </c>
      <c r="O16" s="23">
        <f>SUM(F16:H16)</f>
        <v>238709</v>
      </c>
      <c r="P16" s="23">
        <f>SUM(F16:I16)</f>
        <v>352928</v>
      </c>
      <c r="Q16" s="23">
        <f>J16</f>
        <v>98122</v>
      </c>
      <c r="R16" s="6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O16" s="21" t="s">
        <v>118</v>
      </c>
      <c r="AP16" s="21" t="s">
        <v>119</v>
      </c>
    </row>
    <row r="17" spans="1:42" s="4" customFormat="1" ht="15" customHeight="1" thickTop="1" thickBot="1" x14ac:dyDescent="0.35">
      <c r="A17" s="22" t="s">
        <v>31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L17" s="23">
        <f>SUM(B17:E17)</f>
        <v>0</v>
      </c>
      <c r="M17" s="23">
        <f>F17</f>
        <v>0</v>
      </c>
      <c r="N17" s="23">
        <f>SUM(F17:G17)</f>
        <v>0</v>
      </c>
      <c r="O17" s="23">
        <f>SUM(F17:H17)</f>
        <v>0</v>
      </c>
      <c r="P17" s="23">
        <f>SUM(F17:I17)</f>
        <v>0</v>
      </c>
      <c r="Q17" s="23">
        <f>J17</f>
        <v>0</v>
      </c>
      <c r="R17" s="6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O17" s="21" t="s">
        <v>120</v>
      </c>
      <c r="AP17" s="21" t="s">
        <v>121</v>
      </c>
    </row>
    <row r="18" spans="1:42" s="4" customFormat="1" ht="15" customHeight="1" thickTop="1" thickBot="1" x14ac:dyDescent="0.35">
      <c r="A18" s="22" t="s">
        <v>122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41852</v>
      </c>
      <c r="L18" s="23">
        <f>SUM(B18:E18)</f>
        <v>0</v>
      </c>
      <c r="M18" s="23">
        <f>F18</f>
        <v>0</v>
      </c>
      <c r="N18" s="23">
        <f>SUM(F18:G18)</f>
        <v>0</v>
      </c>
      <c r="O18" s="23">
        <f>SUM(F18:H18)</f>
        <v>0</v>
      </c>
      <c r="P18" s="23">
        <f>SUM(F18:I18)</f>
        <v>0</v>
      </c>
      <c r="Q18" s="23">
        <f>J18</f>
        <v>41852</v>
      </c>
      <c r="R18" s="6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O18" s="21" t="s">
        <v>123</v>
      </c>
      <c r="AP18" s="21" t="s">
        <v>124</v>
      </c>
    </row>
    <row r="19" spans="1:42" s="4" customFormat="1" ht="15" customHeight="1" thickTop="1" thickBot="1" x14ac:dyDescent="0.35">
      <c r="A19" s="22" t="s">
        <v>236</v>
      </c>
      <c r="B19" s="23">
        <v>-4983</v>
      </c>
      <c r="C19" s="23">
        <v>9650</v>
      </c>
      <c r="D19" s="23">
        <v>12634</v>
      </c>
      <c r="E19" s="23">
        <v>17830</v>
      </c>
      <c r="F19" s="23">
        <v>15383</v>
      </c>
      <c r="G19" s="23">
        <v>34641</v>
      </c>
      <c r="H19" s="23">
        <v>51359</v>
      </c>
      <c r="I19" s="23">
        <v>38620</v>
      </c>
      <c r="J19" s="23">
        <v>5315</v>
      </c>
      <c r="L19" s="23">
        <f>SUM(B19:E19)</f>
        <v>35131</v>
      </c>
      <c r="M19" s="23">
        <f>F19</f>
        <v>15383</v>
      </c>
      <c r="N19" s="23">
        <f>SUM(F19:G19)</f>
        <v>50024</v>
      </c>
      <c r="O19" s="23">
        <f>SUM(F19:H19)</f>
        <v>101383</v>
      </c>
      <c r="P19" s="23">
        <f>SUM(F19:I19)</f>
        <v>140003</v>
      </c>
      <c r="Q19" s="23">
        <f>J19</f>
        <v>5315</v>
      </c>
      <c r="R19" s="6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O19" s="21"/>
      <c r="AP19" s="21"/>
    </row>
    <row r="20" spans="1:42" s="4" customFormat="1" ht="15" customHeight="1" thickTop="1" thickBot="1" x14ac:dyDescent="0.35">
      <c r="A20" s="22" t="s">
        <v>235</v>
      </c>
      <c r="B20" s="23">
        <v>9372</v>
      </c>
      <c r="C20" s="23">
        <v>5042</v>
      </c>
      <c r="D20" s="23">
        <v>-14414</v>
      </c>
      <c r="E20" s="23">
        <v>0</v>
      </c>
      <c r="F20" s="23">
        <v>6065</v>
      </c>
      <c r="G20" s="23">
        <v>9608</v>
      </c>
      <c r="H20" s="23">
        <v>-6722</v>
      </c>
      <c r="I20" s="23">
        <v>5634</v>
      </c>
      <c r="J20" s="23">
        <v>-9932</v>
      </c>
      <c r="L20" s="23">
        <f>SUM(B20:E20)</f>
        <v>0</v>
      </c>
      <c r="M20" s="23">
        <f>F20</f>
        <v>6065</v>
      </c>
      <c r="N20" s="23">
        <f>SUM(F20:G20)</f>
        <v>15673</v>
      </c>
      <c r="O20" s="23">
        <f>SUM(F20:H20)</f>
        <v>8951</v>
      </c>
      <c r="P20" s="23">
        <f>SUM(F20:I20)</f>
        <v>14585</v>
      </c>
      <c r="Q20" s="23">
        <f>J20</f>
        <v>-9932</v>
      </c>
      <c r="R20" s="6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O20" s="21" t="s">
        <v>125</v>
      </c>
      <c r="AP20" s="21" t="s">
        <v>126</v>
      </c>
    </row>
    <row r="21" spans="1:42" s="4" customFormat="1" ht="15" customHeight="1" thickTop="1" thickBot="1" x14ac:dyDescent="0.35">
      <c r="A21" s="22" t="s">
        <v>127</v>
      </c>
      <c r="B21" s="23">
        <v>5</v>
      </c>
      <c r="C21" s="23">
        <v>-2</v>
      </c>
      <c r="D21" s="23">
        <v>19991</v>
      </c>
      <c r="E21" s="23">
        <v>-5692</v>
      </c>
      <c r="F21" s="23">
        <v>54</v>
      </c>
      <c r="G21" s="23">
        <v>481</v>
      </c>
      <c r="H21" s="23">
        <v>21835</v>
      </c>
      <c r="I21" s="23">
        <v>3575</v>
      </c>
      <c r="J21" s="23">
        <v>50</v>
      </c>
      <c r="L21" s="23">
        <f>SUM(B21:E21)</f>
        <v>14302</v>
      </c>
      <c r="M21" s="23">
        <f>F21</f>
        <v>54</v>
      </c>
      <c r="N21" s="23">
        <f>SUM(F21:G21)</f>
        <v>535</v>
      </c>
      <c r="O21" s="23">
        <f>SUM(F21:H21)</f>
        <v>22370</v>
      </c>
      <c r="P21" s="23">
        <f>SUM(F21:I21)</f>
        <v>25945</v>
      </c>
      <c r="Q21" s="23">
        <f>J21</f>
        <v>50</v>
      </c>
      <c r="R21" s="6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O21" s="21" t="s">
        <v>128</v>
      </c>
      <c r="AP21" s="21" t="s">
        <v>129</v>
      </c>
    </row>
    <row r="22" spans="1:42" s="4" customFormat="1" ht="15" customHeight="1" thickTop="1" thickBot="1" x14ac:dyDescent="0.35">
      <c r="A22" s="22" t="s">
        <v>130</v>
      </c>
      <c r="B22" s="23">
        <v>0</v>
      </c>
      <c r="C22" s="23">
        <v>4807</v>
      </c>
      <c r="D22" s="23">
        <v>-4821</v>
      </c>
      <c r="E22" s="23">
        <v>1</v>
      </c>
      <c r="F22" s="23">
        <v>0</v>
      </c>
      <c r="G22" s="23">
        <v>2070</v>
      </c>
      <c r="H22" s="23">
        <v>-1642</v>
      </c>
      <c r="I22" s="23">
        <v>37</v>
      </c>
      <c r="J22" s="23">
        <v>0</v>
      </c>
      <c r="L22" s="23">
        <f>SUM(B22:E22)</f>
        <v>-13</v>
      </c>
      <c r="M22" s="23">
        <f>F22</f>
        <v>0</v>
      </c>
      <c r="N22" s="23">
        <f>SUM(F22:G22)</f>
        <v>2070</v>
      </c>
      <c r="O22" s="23">
        <f>SUM(F22:H22)</f>
        <v>428</v>
      </c>
      <c r="P22" s="23">
        <f>SUM(F22:I22)</f>
        <v>465</v>
      </c>
      <c r="Q22" s="23">
        <f>J22</f>
        <v>0</v>
      </c>
      <c r="R22" s="6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O22" s="21"/>
      <c r="AP22" s="21"/>
    </row>
    <row r="23" spans="1:42" s="4" customFormat="1" ht="15" customHeight="1" thickTop="1" thickBot="1" x14ac:dyDescent="0.35">
      <c r="A23" s="22" t="s">
        <v>131</v>
      </c>
      <c r="B23" s="23">
        <v>-16</v>
      </c>
      <c r="C23" s="23">
        <v>-4823</v>
      </c>
      <c r="D23" s="23">
        <v>4927</v>
      </c>
      <c r="E23" s="23">
        <v>4719</v>
      </c>
      <c r="F23" s="23">
        <v>286</v>
      </c>
      <c r="G23" s="23">
        <v>-436</v>
      </c>
      <c r="H23" s="23">
        <v>2405</v>
      </c>
      <c r="I23" s="23">
        <v>1599</v>
      </c>
      <c r="J23" s="23">
        <v>3774</v>
      </c>
      <c r="L23" s="23">
        <f>SUM(B23:E23)</f>
        <v>4807</v>
      </c>
      <c r="M23" s="23">
        <f>F23</f>
        <v>286</v>
      </c>
      <c r="N23" s="23">
        <f>SUM(F23:G23)</f>
        <v>-150</v>
      </c>
      <c r="O23" s="23">
        <f>SUM(F23:H23)</f>
        <v>2255</v>
      </c>
      <c r="P23" s="23">
        <f>SUM(F23:I23)</f>
        <v>3854</v>
      </c>
      <c r="Q23" s="23">
        <f>J23</f>
        <v>3774</v>
      </c>
      <c r="R23" s="6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O23" s="21" t="s">
        <v>44</v>
      </c>
      <c r="AP23" s="21" t="s">
        <v>45</v>
      </c>
    </row>
    <row r="24" spans="1:42" s="4" customFormat="1" ht="15" customHeight="1" thickTop="1" thickBot="1" x14ac:dyDescent="0.35">
      <c r="A24" s="22" t="s">
        <v>132</v>
      </c>
      <c r="B24" s="23">
        <v>8948</v>
      </c>
      <c r="C24" s="23">
        <v>8467</v>
      </c>
      <c r="D24" s="23">
        <v>6078</v>
      </c>
      <c r="E24" s="23">
        <v>11258</v>
      </c>
      <c r="F24" s="23">
        <v>10623</v>
      </c>
      <c r="G24" s="23">
        <v>15361</v>
      </c>
      <c r="H24" s="23">
        <v>7979</v>
      </c>
      <c r="I24" s="23">
        <v>12095</v>
      </c>
      <c r="J24" s="23">
        <v>630</v>
      </c>
      <c r="L24" s="23">
        <f>SUM(B24:E24)</f>
        <v>34751</v>
      </c>
      <c r="M24" s="23">
        <f>F24</f>
        <v>10623</v>
      </c>
      <c r="N24" s="23">
        <f>SUM(F24:G24)</f>
        <v>25984</v>
      </c>
      <c r="O24" s="23">
        <f>SUM(F24:H24)</f>
        <v>33963</v>
      </c>
      <c r="P24" s="23">
        <f>SUM(F24:I24)</f>
        <v>46058</v>
      </c>
      <c r="Q24" s="23">
        <f>J24</f>
        <v>630</v>
      </c>
      <c r="R24" s="6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O24" s="21" t="s">
        <v>133</v>
      </c>
      <c r="AP24" s="21" t="s">
        <v>134</v>
      </c>
    </row>
    <row r="25" spans="1:42" s="4" customFormat="1" ht="15" customHeight="1" thickTop="1" thickBot="1" x14ac:dyDescent="0.35">
      <c r="A25" s="22" t="s">
        <v>135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L25" s="23">
        <f>SUM(B25:E25)</f>
        <v>0</v>
      </c>
      <c r="M25" s="23">
        <f>F25</f>
        <v>0</v>
      </c>
      <c r="N25" s="23">
        <f>SUM(F25:G25)</f>
        <v>0</v>
      </c>
      <c r="O25" s="23">
        <f>SUM(F25:H25)</f>
        <v>0</v>
      </c>
      <c r="P25" s="23">
        <f>SUM(F25:I25)</f>
        <v>0</v>
      </c>
      <c r="Q25" s="23">
        <f>J25</f>
        <v>0</v>
      </c>
      <c r="R25" s="6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O25" s="21" t="s">
        <v>136</v>
      </c>
      <c r="AP25" s="21" t="s">
        <v>137</v>
      </c>
    </row>
    <row r="26" spans="1:42" s="4" customFormat="1" ht="15" customHeight="1" thickTop="1" thickBot="1" x14ac:dyDescent="0.35">
      <c r="A26" s="22" t="s">
        <v>234</v>
      </c>
      <c r="B26" s="23">
        <v>0</v>
      </c>
      <c r="C26" s="23">
        <v>0</v>
      </c>
      <c r="D26" s="52">
        <v>0</v>
      </c>
      <c r="E26" s="23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L26" s="23">
        <f>SUM(B26:E26)</f>
        <v>0</v>
      </c>
      <c r="M26" s="23">
        <f>F26</f>
        <v>0</v>
      </c>
      <c r="N26" s="23">
        <f>SUM(F26:G26)</f>
        <v>0</v>
      </c>
      <c r="O26" s="23">
        <f>SUM(F26:H26)</f>
        <v>0</v>
      </c>
      <c r="P26" s="23">
        <f>SUM(F26:I26)</f>
        <v>0</v>
      </c>
      <c r="Q26" s="23">
        <f>J26</f>
        <v>0</v>
      </c>
      <c r="R26" s="6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O26" s="21" t="s">
        <v>138</v>
      </c>
      <c r="AP26" s="21" t="s">
        <v>139</v>
      </c>
    </row>
    <row r="27" spans="1:42" s="4" customFormat="1" ht="15" customHeight="1" thickTop="1" thickBot="1" x14ac:dyDescent="0.35">
      <c r="A27" s="22"/>
      <c r="B27" s="23"/>
      <c r="C27" s="23"/>
      <c r="D27" s="52"/>
      <c r="E27" s="52"/>
      <c r="F27" s="52"/>
      <c r="G27" s="52"/>
      <c r="H27" s="52"/>
      <c r="I27" s="52"/>
      <c r="J27" s="52"/>
      <c r="L27" s="52"/>
      <c r="M27" s="52"/>
      <c r="N27" s="52"/>
      <c r="O27" s="52"/>
      <c r="P27" s="52"/>
      <c r="Q27" s="52"/>
      <c r="R27" s="6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O27" s="21" t="s">
        <v>140</v>
      </c>
      <c r="AP27" s="21" t="s">
        <v>141</v>
      </c>
    </row>
    <row r="28" spans="1:42" s="4" customFormat="1" ht="6" customHeight="1" thickTop="1" thickBot="1" x14ac:dyDescent="0.35">
      <c r="A28" s="50"/>
      <c r="B28" s="31"/>
      <c r="C28" s="31"/>
      <c r="D28" s="31"/>
      <c r="E28" s="31"/>
      <c r="F28" s="31"/>
      <c r="G28" s="31"/>
      <c r="H28" s="31"/>
      <c r="I28" s="31"/>
      <c r="J28" s="31"/>
      <c r="L28" s="31"/>
      <c r="M28" s="31"/>
      <c r="N28" s="31"/>
      <c r="O28" s="31"/>
      <c r="P28" s="31"/>
      <c r="Q28" s="31"/>
      <c r="R28" s="6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O28" s="50"/>
      <c r="AP28" s="50"/>
    </row>
    <row r="29" spans="1:42" s="4" customFormat="1" ht="15" customHeight="1" thickTop="1" thickBot="1" x14ac:dyDescent="0.35">
      <c r="A29" s="25" t="s">
        <v>142</v>
      </c>
      <c r="B29" s="19"/>
      <c r="C29" s="19"/>
      <c r="D29" s="19"/>
      <c r="E29" s="19"/>
      <c r="F29" s="19"/>
      <c r="G29" s="19"/>
      <c r="H29" s="19"/>
      <c r="I29" s="19"/>
      <c r="J29" s="19"/>
      <c r="K29" s="7"/>
      <c r="L29" s="19"/>
      <c r="M29" s="19"/>
      <c r="N29" s="19"/>
      <c r="O29" s="19"/>
      <c r="P29" s="19"/>
      <c r="Q29" s="19"/>
      <c r="R29" s="6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O29" s="21" t="s">
        <v>142</v>
      </c>
      <c r="AP29" s="21" t="s">
        <v>143</v>
      </c>
    </row>
    <row r="30" spans="1:42" s="4" customFormat="1" ht="15" customHeight="1" thickTop="1" thickBot="1" x14ac:dyDescent="0.35">
      <c r="A30" s="22" t="s">
        <v>144</v>
      </c>
      <c r="B30" s="23">
        <v>-10484</v>
      </c>
      <c r="C30" s="23">
        <v>-10928</v>
      </c>
      <c r="D30" s="23">
        <v>-1080</v>
      </c>
      <c r="E30" s="23">
        <v>-7713</v>
      </c>
      <c r="F30" s="23">
        <v>-18708</v>
      </c>
      <c r="G30" s="23">
        <v>-5396</v>
      </c>
      <c r="H30" s="23">
        <v>-3904</v>
      </c>
      <c r="I30" s="23">
        <v>-7002</v>
      </c>
      <c r="J30" s="23">
        <v>-12478</v>
      </c>
      <c r="L30" s="23">
        <f>SUM(B30:E30)</f>
        <v>-30205</v>
      </c>
      <c r="M30" s="23">
        <f>F30</f>
        <v>-18708</v>
      </c>
      <c r="N30" s="23">
        <f>SUM(F30:G30)</f>
        <v>-24104</v>
      </c>
      <c r="O30" s="23">
        <f>SUM(F30:H30)</f>
        <v>-28008</v>
      </c>
      <c r="P30" s="23">
        <f>SUM(F30:I30)</f>
        <v>-35010</v>
      </c>
      <c r="Q30" s="23">
        <f>J30</f>
        <v>-12478</v>
      </c>
      <c r="R30" s="6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O30" s="21" t="s">
        <v>51</v>
      </c>
      <c r="AP30" s="21" t="s">
        <v>52</v>
      </c>
    </row>
    <row r="31" spans="1:42" s="4" customFormat="1" ht="15" customHeight="1" thickTop="1" thickBot="1" x14ac:dyDescent="0.35">
      <c r="A31" s="22" t="s">
        <v>53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L31" s="23">
        <f>SUM(B31:E31)</f>
        <v>0</v>
      </c>
      <c r="M31" s="23">
        <f>F31</f>
        <v>0</v>
      </c>
      <c r="N31" s="23">
        <f>SUM(F31:G31)</f>
        <v>0</v>
      </c>
      <c r="O31" s="23">
        <f>SUM(F31:H31)</f>
        <v>0</v>
      </c>
      <c r="P31" s="23">
        <f>SUM(F31:I31)</f>
        <v>0</v>
      </c>
      <c r="Q31" s="23">
        <f>J31</f>
        <v>0</v>
      </c>
      <c r="R31" s="6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O31" s="21" t="s">
        <v>53</v>
      </c>
      <c r="AP31" s="21" t="s">
        <v>54</v>
      </c>
    </row>
    <row r="32" spans="1:42" s="4" customFormat="1" ht="15" customHeight="1" thickTop="1" thickBot="1" x14ac:dyDescent="0.35">
      <c r="A32" s="22" t="s">
        <v>55</v>
      </c>
      <c r="B32" s="23">
        <v>-997</v>
      </c>
      <c r="C32" s="23">
        <v>-1489</v>
      </c>
      <c r="D32" s="23">
        <v>-2451</v>
      </c>
      <c r="E32" s="23">
        <v>-6985</v>
      </c>
      <c r="F32" s="23">
        <v>-4207</v>
      </c>
      <c r="G32" s="23">
        <v>-4322</v>
      </c>
      <c r="H32" s="23">
        <v>-4603</v>
      </c>
      <c r="I32" s="23">
        <v>-4381</v>
      </c>
      <c r="J32" s="23">
        <v>-3628</v>
      </c>
      <c r="L32" s="23">
        <f>SUM(B32:E32)</f>
        <v>-11922</v>
      </c>
      <c r="M32" s="23">
        <f>F32</f>
        <v>-4207</v>
      </c>
      <c r="N32" s="23">
        <f>SUM(F32:G32)</f>
        <v>-8529</v>
      </c>
      <c r="O32" s="23">
        <f>SUM(F32:H32)</f>
        <v>-13132</v>
      </c>
      <c r="P32" s="23">
        <f>SUM(F32:I32)</f>
        <v>-17513</v>
      </c>
      <c r="Q32" s="23">
        <f>J32</f>
        <v>-3628</v>
      </c>
      <c r="R32" s="6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O32" s="21" t="s">
        <v>55</v>
      </c>
      <c r="AP32" s="21" t="s">
        <v>56</v>
      </c>
    </row>
    <row r="33" spans="1:42" s="4" customFormat="1" ht="16.5" customHeight="1" thickTop="1" thickBot="1" x14ac:dyDescent="0.35">
      <c r="A33" s="22" t="s">
        <v>57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L33" s="23">
        <f>SUM(B33:E33)</f>
        <v>0</v>
      </c>
      <c r="M33" s="23">
        <f>F33</f>
        <v>0</v>
      </c>
      <c r="N33" s="23">
        <f>SUM(F33:G33)</f>
        <v>0</v>
      </c>
      <c r="O33" s="23">
        <f>SUM(F33:H33)</f>
        <v>0</v>
      </c>
      <c r="P33" s="23">
        <f>SUM(F33:I33)</f>
        <v>0</v>
      </c>
      <c r="Q33" s="23">
        <f>J33</f>
        <v>0</v>
      </c>
      <c r="R33" s="6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O33" s="21" t="s">
        <v>60</v>
      </c>
      <c r="AP33" s="21" t="s">
        <v>145</v>
      </c>
    </row>
    <row r="34" spans="1:42" s="4" customFormat="1" ht="16.5" customHeight="1" thickTop="1" thickBot="1" x14ac:dyDescent="0.35">
      <c r="A34" s="22" t="s">
        <v>81</v>
      </c>
      <c r="B34" s="23">
        <v>-17258</v>
      </c>
      <c r="C34" s="23">
        <v>48</v>
      </c>
      <c r="D34" s="23">
        <v>-5071</v>
      </c>
      <c r="E34" s="23">
        <v>118167</v>
      </c>
      <c r="F34" s="23">
        <v>-129206</v>
      </c>
      <c r="G34" s="23">
        <v>-8645</v>
      </c>
      <c r="H34" s="23">
        <v>-49466</v>
      </c>
      <c r="I34" s="23">
        <v>29870</v>
      </c>
      <c r="J34" s="23">
        <v>-15903</v>
      </c>
      <c r="L34" s="23">
        <f>SUM(B34:E34)</f>
        <v>95886</v>
      </c>
      <c r="M34" s="23">
        <f>F34</f>
        <v>-129206</v>
      </c>
      <c r="N34" s="23">
        <f>SUM(F34:G34)</f>
        <v>-137851</v>
      </c>
      <c r="O34" s="23">
        <f>SUM(F34:H34)</f>
        <v>-187317</v>
      </c>
      <c r="P34" s="23">
        <f>SUM(F34:I34)</f>
        <v>-157447</v>
      </c>
      <c r="Q34" s="23">
        <f>J34</f>
        <v>-15903</v>
      </c>
      <c r="R34" s="6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O34" s="21" t="s">
        <v>146</v>
      </c>
      <c r="AP34" s="21" t="s">
        <v>147</v>
      </c>
    </row>
    <row r="35" spans="1:42" s="4" customFormat="1" ht="16.5" customHeight="1" thickTop="1" thickBot="1" x14ac:dyDescent="0.35">
      <c r="A35" s="22" t="s">
        <v>83</v>
      </c>
      <c r="B35" s="23">
        <v>231</v>
      </c>
      <c r="C35" s="23">
        <v>839</v>
      </c>
      <c r="D35" s="23">
        <v>619</v>
      </c>
      <c r="E35" s="23">
        <v>-1011</v>
      </c>
      <c r="F35" s="23">
        <v>1217</v>
      </c>
      <c r="G35" s="23">
        <v>59</v>
      </c>
      <c r="H35" s="23">
        <v>931</v>
      </c>
      <c r="I35" s="23">
        <v>-3112</v>
      </c>
      <c r="J35" s="23">
        <v>814</v>
      </c>
      <c r="L35" s="23">
        <f>SUM(B35:E35)</f>
        <v>678</v>
      </c>
      <c r="M35" s="23">
        <f>F35</f>
        <v>1217</v>
      </c>
      <c r="N35" s="23">
        <f>SUM(F35:G35)</f>
        <v>1276</v>
      </c>
      <c r="O35" s="23">
        <f>SUM(F35:H35)</f>
        <v>2207</v>
      </c>
      <c r="P35" s="23">
        <f>SUM(F35:I35)</f>
        <v>-905</v>
      </c>
      <c r="Q35" s="23">
        <f>J35</f>
        <v>814</v>
      </c>
      <c r="R35" s="6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O35" s="21" t="s">
        <v>81</v>
      </c>
      <c r="AP35" s="21" t="s">
        <v>82</v>
      </c>
    </row>
    <row r="36" spans="1:42" s="4" customFormat="1" ht="15" customHeight="1" thickTop="1" thickBot="1" x14ac:dyDescent="0.35">
      <c r="A36" s="22" t="s">
        <v>85</v>
      </c>
      <c r="B36" s="23">
        <v>1202</v>
      </c>
      <c r="C36" s="23">
        <v>-726</v>
      </c>
      <c r="D36" s="23">
        <v>3450</v>
      </c>
      <c r="E36" s="23">
        <v>-3790</v>
      </c>
      <c r="F36" s="23">
        <v>3692</v>
      </c>
      <c r="G36" s="23">
        <v>-4038</v>
      </c>
      <c r="H36" s="23">
        <v>650</v>
      </c>
      <c r="I36" s="23">
        <v>-647</v>
      </c>
      <c r="J36" s="23">
        <v>7109</v>
      </c>
      <c r="L36" s="23">
        <f>SUM(B36:E36)</f>
        <v>136</v>
      </c>
      <c r="M36" s="23">
        <f>F36</f>
        <v>3692</v>
      </c>
      <c r="N36" s="23">
        <f>SUM(F36:G36)</f>
        <v>-346</v>
      </c>
      <c r="O36" s="23">
        <f>SUM(F36:H36)</f>
        <v>304</v>
      </c>
      <c r="P36" s="23">
        <f>SUM(F36:I36)</f>
        <v>-343</v>
      </c>
      <c r="Q36" s="23">
        <f>J36</f>
        <v>7109</v>
      </c>
      <c r="R36" s="6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O36" s="21" t="s">
        <v>83</v>
      </c>
      <c r="AP36" s="21" t="s">
        <v>84</v>
      </c>
    </row>
    <row r="37" spans="1:42" s="4" customFormat="1" ht="15" customHeight="1" thickTop="1" thickBot="1" x14ac:dyDescent="0.35">
      <c r="A37" s="22" t="s">
        <v>88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L37" s="23">
        <f>SUM(B37:E37)</f>
        <v>0</v>
      </c>
      <c r="M37" s="23">
        <f>F37</f>
        <v>0</v>
      </c>
      <c r="N37" s="23">
        <f>SUM(F37:G37)</f>
        <v>0</v>
      </c>
      <c r="O37" s="23">
        <f>SUM(F37:H37)</f>
        <v>0</v>
      </c>
      <c r="P37" s="23">
        <f>SUM(F37:I37)</f>
        <v>0</v>
      </c>
      <c r="Q37" s="23">
        <f>J37</f>
        <v>0</v>
      </c>
      <c r="R37" s="6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O37" s="21" t="s">
        <v>85</v>
      </c>
      <c r="AP37" s="21" t="s">
        <v>86</v>
      </c>
    </row>
    <row r="38" spans="1:42" s="4" customFormat="1" ht="15" customHeight="1" thickTop="1" thickBot="1" x14ac:dyDescent="0.35">
      <c r="A38" s="22" t="s">
        <v>148</v>
      </c>
      <c r="B38" s="23">
        <v>14849</v>
      </c>
      <c r="C38" s="23">
        <v>-20766</v>
      </c>
      <c r="D38" s="23">
        <v>-327</v>
      </c>
      <c r="E38" s="23">
        <v>-284</v>
      </c>
      <c r="F38" s="23">
        <v>-12053</v>
      </c>
      <c r="G38" s="23">
        <v>7105</v>
      </c>
      <c r="H38" s="23">
        <v>17091</v>
      </c>
      <c r="I38" s="23">
        <v>24798</v>
      </c>
      <c r="J38" s="23">
        <v>-16350</v>
      </c>
      <c r="L38" s="23">
        <f>SUM(B38:E38)</f>
        <v>-6528</v>
      </c>
      <c r="M38" s="23">
        <f>F38</f>
        <v>-12053</v>
      </c>
      <c r="N38" s="23">
        <f>SUM(F38:G38)</f>
        <v>-4948</v>
      </c>
      <c r="O38" s="23">
        <f>SUM(F38:H38)</f>
        <v>12143</v>
      </c>
      <c r="P38" s="23">
        <f>SUM(F38:I38)</f>
        <v>36941</v>
      </c>
      <c r="Q38" s="23">
        <f>J38</f>
        <v>-16350</v>
      </c>
      <c r="R38" s="6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O38" s="21" t="s">
        <v>148</v>
      </c>
      <c r="AP38" s="21" t="s">
        <v>149</v>
      </c>
    </row>
    <row r="39" spans="1:42" s="4" customFormat="1" ht="15" customHeight="1" thickTop="1" thickBot="1" x14ac:dyDescent="0.35">
      <c r="A39" s="22"/>
      <c r="B39" s="23"/>
      <c r="C39" s="23"/>
      <c r="D39" s="23"/>
      <c r="E39" s="23"/>
      <c r="F39" s="23"/>
      <c r="G39" s="23"/>
      <c r="H39" s="23"/>
      <c r="I39" s="23"/>
      <c r="J39" s="23"/>
      <c r="L39" s="23"/>
      <c r="M39" s="23"/>
      <c r="N39" s="23"/>
      <c r="O39" s="23"/>
      <c r="P39" s="23"/>
      <c r="Q39" s="23"/>
      <c r="R39" s="6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O39" s="21"/>
      <c r="AP39" s="21"/>
    </row>
    <row r="40" spans="1:42" s="4" customFormat="1" ht="15" customHeight="1" thickTop="1" thickBot="1" x14ac:dyDescent="0.35">
      <c r="A40" s="22"/>
      <c r="B40" s="23"/>
      <c r="C40" s="23"/>
      <c r="D40" s="23"/>
      <c r="E40" s="23"/>
      <c r="F40" s="23"/>
      <c r="G40" s="23"/>
      <c r="H40" s="23"/>
      <c r="I40" s="23"/>
      <c r="J40" s="23"/>
      <c r="L40" s="23"/>
      <c r="M40" s="23"/>
      <c r="N40" s="23"/>
      <c r="O40" s="23"/>
      <c r="P40" s="23"/>
      <c r="Q40" s="23"/>
      <c r="R40" s="6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O40" s="21"/>
      <c r="AP40" s="21"/>
    </row>
    <row r="41" spans="1:42" s="4" customFormat="1" ht="6" customHeight="1" thickTop="1" thickBot="1" x14ac:dyDescent="0.35">
      <c r="A41" s="50"/>
      <c r="B41" s="31"/>
      <c r="C41" s="31"/>
      <c r="D41" s="31"/>
      <c r="E41" s="31"/>
      <c r="F41" s="31"/>
      <c r="G41" s="31"/>
      <c r="H41" s="31"/>
      <c r="I41" s="31"/>
      <c r="J41" s="31"/>
      <c r="L41" s="31"/>
      <c r="M41" s="31"/>
      <c r="N41" s="31"/>
      <c r="O41" s="31"/>
      <c r="P41" s="31"/>
      <c r="Q41" s="31"/>
      <c r="R41" s="6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O41" s="50"/>
      <c r="AP41" s="50"/>
    </row>
    <row r="42" spans="1:42" s="7" customFormat="1" ht="15" customHeight="1" thickTop="1" thickBot="1" x14ac:dyDescent="0.35">
      <c r="A42" s="25" t="s">
        <v>150</v>
      </c>
      <c r="B42" s="19"/>
      <c r="C42" s="19"/>
      <c r="D42" s="19"/>
      <c r="E42" s="19"/>
      <c r="F42" s="19"/>
      <c r="G42" s="19"/>
      <c r="H42" s="19"/>
      <c r="I42" s="19"/>
      <c r="J42" s="19"/>
      <c r="L42" s="19"/>
      <c r="M42" s="19"/>
      <c r="N42" s="19"/>
      <c r="O42" s="19"/>
      <c r="P42" s="19"/>
      <c r="Q42" s="19"/>
      <c r="R42" s="6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O42" s="35" t="s">
        <v>150</v>
      </c>
      <c r="AP42" s="35" t="s">
        <v>151</v>
      </c>
    </row>
    <row r="43" spans="1:42" customFormat="1" ht="6" customHeight="1" thickTop="1" thickBot="1" x14ac:dyDescent="0.4"/>
    <row r="44" spans="1:42" s="4" customFormat="1" ht="15" customHeight="1" thickTop="1" thickBot="1" x14ac:dyDescent="0.35">
      <c r="A44" s="22" t="s">
        <v>152</v>
      </c>
      <c r="B44" s="23">
        <v>-6</v>
      </c>
      <c r="C44" s="23">
        <v>0</v>
      </c>
      <c r="D44" s="23">
        <v>-1515</v>
      </c>
      <c r="E44" s="23">
        <v>1521</v>
      </c>
      <c r="F44" s="23">
        <v>0</v>
      </c>
      <c r="G44" s="23">
        <v>0</v>
      </c>
      <c r="H44" s="23">
        <v>-1294</v>
      </c>
      <c r="I44" s="23">
        <v>0</v>
      </c>
      <c r="J44" s="23">
        <v>0</v>
      </c>
      <c r="L44" s="23">
        <f>SUM(B44:E44)</f>
        <v>0</v>
      </c>
      <c r="M44" s="23">
        <f>F44</f>
        <v>0</v>
      </c>
      <c r="N44" s="23">
        <f>SUM(F44:G44)</f>
        <v>0</v>
      </c>
      <c r="O44" s="23">
        <f>SUM(F44:H44)</f>
        <v>-1294</v>
      </c>
      <c r="P44" s="23">
        <f>SUM(F44:I44)</f>
        <v>-1294</v>
      </c>
      <c r="Q44" s="23">
        <f>J44</f>
        <v>0</v>
      </c>
      <c r="R44" s="6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21" t="s">
        <v>152</v>
      </c>
      <c r="AP44" s="21" t="s">
        <v>153</v>
      </c>
    </row>
    <row r="45" spans="1:42" s="4" customFormat="1" ht="15" customHeight="1" thickTop="1" thickBot="1" x14ac:dyDescent="0.35">
      <c r="A45" s="22" t="s">
        <v>154</v>
      </c>
      <c r="B45" s="23">
        <v>-6676</v>
      </c>
      <c r="C45" s="23">
        <v>-7868</v>
      </c>
      <c r="D45" s="23">
        <v>-8167</v>
      </c>
      <c r="E45" s="23">
        <v>-20435</v>
      </c>
      <c r="F45" s="23">
        <v>-7769</v>
      </c>
      <c r="G45" s="23">
        <v>-46004</v>
      </c>
      <c r="H45" s="23">
        <v>-30827</v>
      </c>
      <c r="I45" s="23">
        <v>-33185</v>
      </c>
      <c r="J45" s="23">
        <v>-45968</v>
      </c>
      <c r="L45" s="23">
        <f>SUM(B45:E45)</f>
        <v>-43146</v>
      </c>
      <c r="M45" s="23">
        <f>F45</f>
        <v>-7769</v>
      </c>
      <c r="N45" s="23">
        <f>SUM(F45:G45)</f>
        <v>-53773</v>
      </c>
      <c r="O45" s="23">
        <f>SUM(F45:H45)</f>
        <v>-84600</v>
      </c>
      <c r="P45" s="23">
        <f>SUM(F45:I45)</f>
        <v>-117785</v>
      </c>
      <c r="Q45" s="23">
        <f>J45</f>
        <v>-45968</v>
      </c>
      <c r="R45" s="6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21" t="s">
        <v>155</v>
      </c>
      <c r="AP45" s="21" t="s">
        <v>156</v>
      </c>
    </row>
    <row r="46" spans="1:42" s="4" customFormat="1" ht="15" customHeight="1" thickTop="1" thickBot="1" x14ac:dyDescent="0.35">
      <c r="A46" s="22" t="s">
        <v>239</v>
      </c>
      <c r="B46" s="23">
        <v>0</v>
      </c>
      <c r="C46" s="23">
        <v>0</v>
      </c>
      <c r="D46" s="23">
        <v>0</v>
      </c>
      <c r="E46" s="23">
        <v>-222874</v>
      </c>
      <c r="F46" s="23">
        <v>0</v>
      </c>
      <c r="G46" s="23">
        <v>0</v>
      </c>
      <c r="H46" s="23">
        <v>0</v>
      </c>
      <c r="I46" s="23">
        <v>-557</v>
      </c>
      <c r="J46" s="23">
        <v>-314</v>
      </c>
      <c r="L46" s="23">
        <f>SUM(B46:E46)</f>
        <v>-222874</v>
      </c>
      <c r="M46" s="23">
        <f>F46</f>
        <v>0</v>
      </c>
      <c r="N46" s="23">
        <f>SUM(F46:G46)</f>
        <v>0</v>
      </c>
      <c r="O46" s="23">
        <f>SUM(F46:H46)</f>
        <v>0</v>
      </c>
      <c r="P46" s="23">
        <f>SUM(F46:I46)</f>
        <v>-557</v>
      </c>
      <c r="Q46" s="23">
        <f>J46</f>
        <v>-314</v>
      </c>
      <c r="R46" s="6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21"/>
      <c r="AP46" s="21"/>
    </row>
    <row r="47" spans="1:42" s="4" customFormat="1" ht="15" customHeight="1" thickTop="1" thickBot="1" x14ac:dyDescent="0.35">
      <c r="A47" s="22" t="s">
        <v>240</v>
      </c>
      <c r="B47" s="23">
        <v>63642</v>
      </c>
      <c r="C47" s="23">
        <v>9037</v>
      </c>
      <c r="D47" s="23">
        <v>-167922</v>
      </c>
      <c r="E47" s="23">
        <v>355484</v>
      </c>
      <c r="F47" s="23">
        <v>19478</v>
      </c>
      <c r="G47" s="23">
        <v>-46465</v>
      </c>
      <c r="H47" s="23">
        <v>4971</v>
      </c>
      <c r="I47" s="23">
        <v>36578</v>
      </c>
      <c r="J47" s="23">
        <v>-85301</v>
      </c>
      <c r="L47" s="23">
        <f>SUM(B47:E47)</f>
        <v>260241</v>
      </c>
      <c r="M47" s="23">
        <f>F47</f>
        <v>19478</v>
      </c>
      <c r="N47" s="23">
        <f>SUM(F47:G47)</f>
        <v>-26987</v>
      </c>
      <c r="O47" s="23">
        <f>SUM(F47:H47)</f>
        <v>-22016</v>
      </c>
      <c r="P47" s="23">
        <f>SUM(F47:I47)</f>
        <v>14562</v>
      </c>
      <c r="Q47" s="23">
        <f>J47</f>
        <v>-85301</v>
      </c>
      <c r="R47" s="6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21"/>
      <c r="AP47" s="21"/>
    </row>
    <row r="48" spans="1:42" s="4" customFormat="1" ht="15" customHeight="1" thickTop="1" thickBot="1" x14ac:dyDescent="0.35">
      <c r="A48" s="22" t="s">
        <v>157</v>
      </c>
      <c r="B48" s="23">
        <v>-137712</v>
      </c>
      <c r="C48" s="23">
        <v>-28883</v>
      </c>
      <c r="D48" s="23">
        <v>-77900</v>
      </c>
      <c r="E48" s="23">
        <v>-298465</v>
      </c>
      <c r="F48" s="23">
        <v>-85427</v>
      </c>
      <c r="G48" s="23">
        <v>-208020</v>
      </c>
      <c r="H48" s="23">
        <v>-167719</v>
      </c>
      <c r="I48" s="23">
        <v>-138075</v>
      </c>
      <c r="J48" s="23">
        <v>-113903</v>
      </c>
      <c r="L48" s="23">
        <f>SUM(B48:E48)</f>
        <v>-542960</v>
      </c>
      <c r="M48" s="23">
        <f>F48</f>
        <v>-85427</v>
      </c>
      <c r="N48" s="23">
        <f>SUM(F48:G48)</f>
        <v>-293447</v>
      </c>
      <c r="O48" s="23">
        <f>SUM(F48:H48)</f>
        <v>-461166</v>
      </c>
      <c r="P48" s="23">
        <f>SUM(F48:I48)</f>
        <v>-599241</v>
      </c>
      <c r="Q48" s="23">
        <f>J48</f>
        <v>-113903</v>
      </c>
      <c r="R48" s="6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21" t="s">
        <v>158</v>
      </c>
      <c r="AP48" s="21" t="s">
        <v>159</v>
      </c>
    </row>
    <row r="49" spans="1:42" s="4" customFormat="1" ht="15" customHeight="1" thickTop="1" thickBot="1" x14ac:dyDescent="0.35">
      <c r="A49" s="22"/>
      <c r="B49" s="23"/>
      <c r="C49" s="23"/>
      <c r="D49" s="23"/>
      <c r="E49" s="23"/>
      <c r="F49" s="23"/>
      <c r="G49" s="23"/>
      <c r="H49" s="23"/>
      <c r="I49" s="23"/>
      <c r="J49" s="23"/>
      <c r="L49" s="23"/>
      <c r="M49" s="23"/>
      <c r="N49" s="23"/>
      <c r="O49" s="23"/>
      <c r="P49" s="23"/>
      <c r="Q49" s="23"/>
      <c r="R49" s="6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O49" s="21"/>
      <c r="AP49" s="21"/>
    </row>
    <row r="50" spans="1:42" s="4" customFormat="1" ht="6" customHeight="1" thickTop="1" thickBot="1" x14ac:dyDescent="0.35">
      <c r="A50" s="50"/>
      <c r="B50" s="31"/>
      <c r="C50" s="31"/>
      <c r="D50" s="31"/>
      <c r="E50" s="31"/>
      <c r="F50" s="31"/>
      <c r="G50" s="31"/>
      <c r="H50" s="31"/>
      <c r="I50" s="31"/>
      <c r="J50" s="31"/>
      <c r="L50" s="31"/>
      <c r="M50" s="31"/>
      <c r="N50" s="31"/>
      <c r="O50" s="31"/>
      <c r="P50" s="31"/>
      <c r="Q50" s="31"/>
      <c r="R50" s="6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O50" s="50"/>
      <c r="AP50" s="50"/>
    </row>
    <row r="51" spans="1:42" s="7" customFormat="1" ht="15" customHeight="1" thickTop="1" thickBot="1" x14ac:dyDescent="0.35">
      <c r="A51" s="25" t="s">
        <v>160</v>
      </c>
      <c r="B51" s="19">
        <f ca="1">SUM(B10:B48)</f>
        <v>-30289</v>
      </c>
      <c r="C51" s="19">
        <f t="shared" ref="C51:Q51" ca="1" si="0">SUM(C10:C48)</f>
        <v>22875</v>
      </c>
      <c r="D51" s="19">
        <f t="shared" ca="1" si="0"/>
        <v>-164528</v>
      </c>
      <c r="E51" s="19">
        <f ca="1">SUM(E10:E48)</f>
        <v>12956</v>
      </c>
      <c r="F51" s="19">
        <f t="shared" ca="1" si="0"/>
        <v>-119690</v>
      </c>
      <c r="G51" s="19">
        <f t="shared" ca="1" si="0"/>
        <v>-117011</v>
      </c>
      <c r="H51" s="19">
        <f t="shared" ca="1" si="0"/>
        <v>34496</v>
      </c>
      <c r="I51" s="19">
        <f t="shared" ca="1" si="0"/>
        <v>136098</v>
      </c>
      <c r="J51" s="19">
        <f t="shared" ca="1" si="0"/>
        <v>-71090</v>
      </c>
      <c r="L51" s="19">
        <f t="shared" ca="1" si="0"/>
        <v>-158986</v>
      </c>
      <c r="M51" s="19">
        <f t="shared" ca="1" si="0"/>
        <v>-119690</v>
      </c>
      <c r="N51" s="19">
        <f t="shared" ca="1" si="0"/>
        <v>-236701</v>
      </c>
      <c r="O51" s="19">
        <f t="shared" ca="1" si="0"/>
        <v>-202205</v>
      </c>
      <c r="P51" s="19">
        <f t="shared" ca="1" si="0"/>
        <v>-66107</v>
      </c>
      <c r="Q51" s="19">
        <f t="shared" ca="1" si="0"/>
        <v>-71090</v>
      </c>
      <c r="R51" s="6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O51" s="35" t="s">
        <v>160</v>
      </c>
      <c r="AP51" s="35" t="s">
        <v>161</v>
      </c>
    </row>
    <row r="52" spans="1:42" s="4" customFormat="1" ht="14" thickTop="1" thickBot="1" x14ac:dyDescent="0.35">
      <c r="A52" s="50"/>
      <c r="B52" s="31"/>
      <c r="C52" s="31"/>
      <c r="D52" s="31"/>
      <c r="E52" s="31"/>
      <c r="F52" s="31"/>
      <c r="G52" s="31"/>
      <c r="H52" s="31"/>
      <c r="I52" s="31"/>
      <c r="J52" s="31"/>
      <c r="L52" s="31"/>
      <c r="M52" s="31"/>
      <c r="N52" s="31"/>
      <c r="O52" s="31"/>
      <c r="P52" s="31"/>
      <c r="Q52" s="31"/>
      <c r="R52" s="6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O52" s="50"/>
      <c r="AP52" s="50"/>
    </row>
    <row r="53" spans="1:42" s="7" customFormat="1" ht="15" customHeight="1" thickTop="1" thickBot="1" x14ac:dyDescent="0.35">
      <c r="A53" s="25" t="s">
        <v>162</v>
      </c>
      <c r="B53" s="19"/>
      <c r="C53" s="19"/>
      <c r="D53" s="19"/>
      <c r="E53" s="19"/>
      <c r="F53" s="19"/>
      <c r="G53" s="19"/>
      <c r="H53" s="19"/>
      <c r="I53" s="19"/>
      <c r="J53" s="19"/>
      <c r="L53" s="19"/>
      <c r="M53" s="19"/>
      <c r="N53" s="19"/>
      <c r="O53" s="19"/>
      <c r="P53" s="19"/>
      <c r="Q53" s="19"/>
      <c r="R53" s="6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O53" s="35" t="s">
        <v>162</v>
      </c>
      <c r="AP53" s="35" t="s">
        <v>163</v>
      </c>
    </row>
    <row r="54" spans="1:42" s="4" customFormat="1" ht="15" customHeight="1" thickTop="1" thickBot="1" x14ac:dyDescent="0.35">
      <c r="A54" s="22" t="s">
        <v>164</v>
      </c>
      <c r="B54" s="23">
        <v>-2000</v>
      </c>
      <c r="C54" s="23">
        <v>-1826</v>
      </c>
      <c r="D54" s="23">
        <v>-3867</v>
      </c>
      <c r="E54" s="23">
        <v>-2326</v>
      </c>
      <c r="F54" s="23">
        <v>-2957</v>
      </c>
      <c r="G54" s="23">
        <v>-3033</v>
      </c>
      <c r="H54" s="23">
        <v>-4153</v>
      </c>
      <c r="I54" s="23">
        <v>-4982</v>
      </c>
      <c r="J54" s="23">
        <v>-2091</v>
      </c>
      <c r="L54" s="23">
        <f>SUM(B54:E54)</f>
        <v>-10019</v>
      </c>
      <c r="M54" s="23">
        <f>F54</f>
        <v>-2957</v>
      </c>
      <c r="N54" s="23">
        <f>SUM(F54:G54)</f>
        <v>-5990</v>
      </c>
      <c r="O54" s="23">
        <f>SUM(F54:H54)</f>
        <v>-10143</v>
      </c>
      <c r="P54" s="23">
        <f>SUM(F54:I54)</f>
        <v>-15125</v>
      </c>
      <c r="Q54" s="23">
        <f>J54</f>
        <v>-2091</v>
      </c>
      <c r="R54" s="6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O54" s="21" t="s">
        <v>165</v>
      </c>
      <c r="AP54" s="21" t="s">
        <v>166</v>
      </c>
    </row>
    <row r="55" spans="1:42" s="4" customFormat="1" ht="15" customHeight="1" thickTop="1" thickBot="1" x14ac:dyDescent="0.35">
      <c r="A55" s="22" t="s">
        <v>167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-10311</v>
      </c>
      <c r="L55" s="23">
        <f>SUM(B55:E55)</f>
        <v>0</v>
      </c>
      <c r="M55" s="23">
        <f>F55</f>
        <v>0</v>
      </c>
      <c r="N55" s="23">
        <f>SUM(F55:G55)</f>
        <v>0</v>
      </c>
      <c r="O55" s="23">
        <f>SUM(F55:H55)</f>
        <v>0</v>
      </c>
      <c r="P55" s="23">
        <f>SUM(F55:I55)</f>
        <v>0</v>
      </c>
      <c r="Q55" s="23">
        <f>J55</f>
        <v>-10311</v>
      </c>
      <c r="R55" s="6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O55" s="21" t="s">
        <v>168</v>
      </c>
      <c r="AP55" s="21" t="s">
        <v>168</v>
      </c>
    </row>
    <row r="56" spans="1:42" s="4" customFormat="1" ht="15" customHeight="1" thickTop="1" thickBot="1" x14ac:dyDescent="0.35">
      <c r="A56" s="22" t="s">
        <v>169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L56" s="23">
        <f>SUM(B56:E56)</f>
        <v>0</v>
      </c>
      <c r="M56" s="23">
        <f>F56</f>
        <v>0</v>
      </c>
      <c r="N56" s="23">
        <f>SUM(F56:G56)</f>
        <v>0</v>
      </c>
      <c r="O56" s="23">
        <f>SUM(F56:H56)</f>
        <v>0</v>
      </c>
      <c r="P56" s="23">
        <f>SUM(F56:I56)</f>
        <v>0</v>
      </c>
      <c r="Q56" s="23">
        <f>J56</f>
        <v>0</v>
      </c>
      <c r="R56" s="6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O56" s="21" t="s">
        <v>170</v>
      </c>
      <c r="AP56" s="21" t="s">
        <v>170</v>
      </c>
    </row>
    <row r="57" spans="1:42" s="4" customFormat="1" ht="15" customHeight="1" thickTop="1" thickBot="1" x14ac:dyDescent="0.35">
      <c r="A57" s="22" t="s">
        <v>171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-103060.45530999999</v>
      </c>
      <c r="H57" s="23">
        <v>-10310.54469000001</v>
      </c>
      <c r="I57" s="23">
        <v>-7448</v>
      </c>
      <c r="J57" s="23">
        <v>0</v>
      </c>
      <c r="L57" s="23">
        <f>SUM(B57:E57)</f>
        <v>0</v>
      </c>
      <c r="M57" s="23">
        <f>F57</f>
        <v>0</v>
      </c>
      <c r="N57" s="23">
        <f>SUM(F57:G57)</f>
        <v>-103060.45530999999</v>
      </c>
      <c r="O57" s="23">
        <f>SUM(F57:H57)</f>
        <v>-113371</v>
      </c>
      <c r="P57" s="23">
        <f>SUM(F57:I57)</f>
        <v>-120819</v>
      </c>
      <c r="Q57" s="23">
        <f>J57</f>
        <v>0</v>
      </c>
      <c r="R57" s="6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O57" s="21" t="s">
        <v>172</v>
      </c>
      <c r="AP57" s="21" t="s">
        <v>173</v>
      </c>
    </row>
    <row r="58" spans="1:42" s="4" customFormat="1" ht="15" customHeight="1" thickTop="1" thickBot="1" x14ac:dyDescent="0.35">
      <c r="A58" s="22" t="s">
        <v>170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L58" s="23"/>
      <c r="M58" s="23"/>
      <c r="N58" s="23"/>
      <c r="O58" s="23"/>
      <c r="P58" s="23"/>
      <c r="Q58" s="23"/>
      <c r="R58" s="6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O58" s="21" t="s">
        <v>174</v>
      </c>
      <c r="AP58" s="21" t="s">
        <v>175</v>
      </c>
    </row>
    <row r="59" spans="1:42" s="4" customFormat="1" ht="15" customHeight="1" thickTop="1" thickBot="1" x14ac:dyDescent="0.35">
      <c r="A59" s="22" t="s">
        <v>176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L59" s="23"/>
      <c r="M59" s="23"/>
      <c r="N59" s="23"/>
      <c r="O59" s="23"/>
      <c r="P59" s="23"/>
      <c r="Q59" s="23"/>
      <c r="R59" s="6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O59" s="21"/>
      <c r="AP59" s="21"/>
    </row>
    <row r="60" spans="1:42" s="4" customFormat="1" ht="15" customHeight="1" thickTop="1" thickBot="1" x14ac:dyDescent="0.35">
      <c r="A60" s="22" t="s">
        <v>261</v>
      </c>
      <c r="B60" s="23"/>
      <c r="C60" s="23"/>
      <c r="D60" s="23"/>
      <c r="E60" s="23"/>
      <c r="F60" s="23"/>
      <c r="G60" s="23"/>
      <c r="H60" s="23"/>
      <c r="I60" s="23"/>
      <c r="J60" s="23">
        <v>0</v>
      </c>
      <c r="L60" s="23"/>
      <c r="M60" s="23"/>
      <c r="N60" s="23"/>
      <c r="O60" s="23"/>
      <c r="P60" s="23"/>
      <c r="Q60" s="23"/>
      <c r="R60" s="6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O60" s="21"/>
      <c r="AP60" s="21"/>
    </row>
    <row r="61" spans="1:42" s="4" customFormat="1" ht="6" customHeight="1" thickTop="1" thickBot="1" x14ac:dyDescent="0.35">
      <c r="A61" s="50"/>
      <c r="B61" s="31"/>
      <c r="C61" s="31"/>
      <c r="D61" s="31"/>
      <c r="E61" s="31"/>
      <c r="F61" s="31"/>
      <c r="G61" s="31"/>
      <c r="H61" s="31"/>
      <c r="I61" s="31"/>
      <c r="J61" s="31"/>
      <c r="L61" s="31"/>
      <c r="M61" s="31"/>
      <c r="N61" s="31"/>
      <c r="O61" s="31"/>
      <c r="P61" s="31"/>
      <c r="Q61" s="31"/>
      <c r="R61" s="6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O61" s="50"/>
      <c r="AP61" s="50"/>
    </row>
    <row r="62" spans="1:42" s="7" customFormat="1" ht="15" customHeight="1" thickTop="1" thickBot="1" x14ac:dyDescent="0.35">
      <c r="A62" s="25" t="s">
        <v>177</v>
      </c>
      <c r="B62" s="19">
        <f t="shared" ref="B62:G62" si="1">SUM(B54:B59)</f>
        <v>-2000</v>
      </c>
      <c r="C62" s="19">
        <f t="shared" si="1"/>
        <v>-1826</v>
      </c>
      <c r="D62" s="19">
        <f t="shared" si="1"/>
        <v>-3867</v>
      </c>
      <c r="E62" s="19">
        <f t="shared" si="1"/>
        <v>-2326</v>
      </c>
      <c r="F62" s="19">
        <f t="shared" si="1"/>
        <v>-2957</v>
      </c>
      <c r="G62" s="19">
        <f t="shared" si="1"/>
        <v>-106093.45530999999</v>
      </c>
      <c r="H62" s="19">
        <f t="shared" ref="H62:I62" si="2">SUM(H54:H59)</f>
        <v>-14463.54469000001</v>
      </c>
      <c r="I62" s="19">
        <f t="shared" si="2"/>
        <v>-12430</v>
      </c>
      <c r="J62" s="19">
        <f>SUM(J54:J60)</f>
        <v>-12402</v>
      </c>
      <c r="L62" s="19">
        <f t="shared" ref="L62:P62" si="3">SUM(L54:L57)</f>
        <v>-10019</v>
      </c>
      <c r="M62" s="19">
        <f t="shared" si="3"/>
        <v>-2957</v>
      </c>
      <c r="N62" s="19">
        <f t="shared" si="3"/>
        <v>-109050.45530999999</v>
      </c>
      <c r="O62" s="19">
        <f t="shared" si="3"/>
        <v>-123514</v>
      </c>
      <c r="P62" s="19">
        <f t="shared" si="3"/>
        <v>-135944</v>
      </c>
      <c r="Q62" s="19">
        <f>SUM(Q54:Q57)</f>
        <v>-12402</v>
      </c>
      <c r="R62" s="6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O62" s="35" t="s">
        <v>177</v>
      </c>
      <c r="AP62" s="35" t="s">
        <v>178</v>
      </c>
    </row>
    <row r="63" spans="1:42" s="4" customFormat="1" ht="14" thickTop="1" thickBot="1" x14ac:dyDescent="0.35">
      <c r="A63" s="50"/>
      <c r="B63" s="31"/>
      <c r="C63" s="31"/>
      <c r="D63" s="31"/>
      <c r="E63" s="31"/>
      <c r="F63" s="31"/>
      <c r="G63" s="31"/>
      <c r="H63" s="31"/>
      <c r="I63" s="31"/>
      <c r="J63" s="31"/>
      <c r="L63" s="31"/>
      <c r="M63" s="31"/>
      <c r="N63" s="31"/>
      <c r="O63" s="31"/>
      <c r="P63" s="31"/>
      <c r="Q63" s="31"/>
      <c r="R63" s="6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O63" s="50"/>
      <c r="AP63" s="50"/>
    </row>
    <row r="64" spans="1:42" s="7" customFormat="1" ht="15" customHeight="1" thickTop="1" thickBot="1" x14ac:dyDescent="0.35">
      <c r="A64" s="25" t="s">
        <v>179</v>
      </c>
      <c r="B64" s="19"/>
      <c r="C64" s="19"/>
      <c r="D64" s="19"/>
      <c r="E64" s="19"/>
      <c r="F64" s="19"/>
      <c r="G64" s="19"/>
      <c r="H64" s="19"/>
      <c r="I64" s="19"/>
      <c r="J64" s="19"/>
      <c r="L64" s="19"/>
      <c r="M64" s="19"/>
      <c r="N64" s="19"/>
      <c r="O64" s="19"/>
      <c r="P64" s="19"/>
      <c r="Q64" s="19"/>
      <c r="R64" s="6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O64" s="35" t="s">
        <v>179</v>
      </c>
      <c r="AP64" s="35" t="s">
        <v>180</v>
      </c>
    </row>
    <row r="65" spans="1:42" s="4" customFormat="1" ht="15" customHeight="1" thickTop="1" thickBot="1" x14ac:dyDescent="0.35">
      <c r="A65" s="22" t="s">
        <v>181</v>
      </c>
      <c r="B65" s="23">
        <v>0</v>
      </c>
      <c r="C65" s="23">
        <v>160000</v>
      </c>
      <c r="D65" s="23">
        <v>0</v>
      </c>
      <c r="E65" s="23">
        <v>0</v>
      </c>
      <c r="F65" s="23">
        <v>280464</v>
      </c>
      <c r="G65" s="23">
        <v>99062</v>
      </c>
      <c r="H65" s="23">
        <v>450000</v>
      </c>
      <c r="I65" s="23">
        <v>175</v>
      </c>
      <c r="J65" s="23">
        <v>20104</v>
      </c>
      <c r="L65" s="23">
        <f>SUM(B65:E65)</f>
        <v>160000</v>
      </c>
      <c r="M65" s="23">
        <f>F65</f>
        <v>280464</v>
      </c>
      <c r="N65" s="23">
        <f>SUM(F65:G65)</f>
        <v>379526</v>
      </c>
      <c r="O65" s="23">
        <f>SUM(F65:H65)</f>
        <v>829526</v>
      </c>
      <c r="P65" s="23">
        <f>SUM(F65:I65)</f>
        <v>829701</v>
      </c>
      <c r="Q65" s="23">
        <f>J65</f>
        <v>20104</v>
      </c>
      <c r="R65" s="6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O65" s="21" t="s">
        <v>182</v>
      </c>
      <c r="AP65" s="21" t="s">
        <v>183</v>
      </c>
    </row>
    <row r="66" spans="1:42" s="4" customFormat="1" ht="15" customHeight="1" thickTop="1" thickBot="1" x14ac:dyDescent="0.35">
      <c r="A66" s="22" t="s">
        <v>184</v>
      </c>
      <c r="B66" s="23">
        <v>0</v>
      </c>
      <c r="C66" s="23">
        <v>0</v>
      </c>
      <c r="D66" s="23">
        <v>-10924</v>
      </c>
      <c r="E66" s="23">
        <v>0</v>
      </c>
      <c r="F66" s="23">
        <v>0</v>
      </c>
      <c r="G66" s="23">
        <v>0</v>
      </c>
      <c r="H66" s="23">
        <v>-65861</v>
      </c>
      <c r="I66" s="23">
        <v>5000</v>
      </c>
      <c r="J66" s="23">
        <v>-91600</v>
      </c>
      <c r="L66" s="23">
        <f>SUM(B66:E66)</f>
        <v>-10924</v>
      </c>
      <c r="M66" s="23">
        <f>F66</f>
        <v>0</v>
      </c>
      <c r="N66" s="23">
        <f>SUM(F66:G66)</f>
        <v>0</v>
      </c>
      <c r="O66" s="23">
        <f>SUM(F66:H66)</f>
        <v>-65861</v>
      </c>
      <c r="P66" s="23">
        <f>SUM(F66:I66)</f>
        <v>-60861</v>
      </c>
      <c r="Q66" s="23">
        <f>J66</f>
        <v>-91600</v>
      </c>
      <c r="R66" s="6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O66" s="21" t="s">
        <v>185</v>
      </c>
      <c r="AP66" s="21" t="s">
        <v>186</v>
      </c>
    </row>
    <row r="67" spans="1:42" s="4" customFormat="1" ht="15" customHeight="1" thickTop="1" thickBot="1" x14ac:dyDescent="0.35">
      <c r="A67" s="22" t="s">
        <v>187</v>
      </c>
      <c r="B67" s="23">
        <v>-23768</v>
      </c>
      <c r="C67" s="23">
        <v>53768</v>
      </c>
      <c r="D67" s="23">
        <v>0</v>
      </c>
      <c r="E67" s="23">
        <v>0</v>
      </c>
      <c r="F67" s="23">
        <v>-12324</v>
      </c>
      <c r="G67" s="23">
        <v>112324</v>
      </c>
      <c r="H67" s="23">
        <v>0</v>
      </c>
      <c r="I67" s="23">
        <v>-100000</v>
      </c>
      <c r="J67" s="23">
        <v>-7482</v>
      </c>
      <c r="L67" s="23">
        <f>SUM(B67:E67)</f>
        <v>30000</v>
      </c>
      <c r="M67" s="23">
        <f>F67</f>
        <v>-12324</v>
      </c>
      <c r="N67" s="23">
        <f>SUM(F67:G67)</f>
        <v>100000</v>
      </c>
      <c r="O67" s="23">
        <f>SUM(F67:H67)</f>
        <v>100000</v>
      </c>
      <c r="P67" s="23">
        <f>SUM(F67:I67)</f>
        <v>0</v>
      </c>
      <c r="Q67" s="23">
        <f>J67</f>
        <v>-7482</v>
      </c>
      <c r="R67" s="6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O67" s="21" t="s">
        <v>188</v>
      </c>
      <c r="AP67" s="21" t="s">
        <v>189</v>
      </c>
    </row>
    <row r="68" spans="1:42" s="4" customFormat="1" ht="15" customHeight="1" thickTop="1" thickBot="1" x14ac:dyDescent="0.35">
      <c r="A68" s="22" t="s">
        <v>241</v>
      </c>
      <c r="B68" s="23"/>
      <c r="C68" s="23">
        <v>-706</v>
      </c>
      <c r="D68" s="23">
        <v>-360</v>
      </c>
      <c r="E68" s="23">
        <v>1066</v>
      </c>
      <c r="F68" s="23"/>
      <c r="G68" s="23">
        <v>-630</v>
      </c>
      <c r="H68" s="23">
        <v>-1015</v>
      </c>
      <c r="I68" s="23">
        <v>253</v>
      </c>
      <c r="J68" s="23">
        <v>-420</v>
      </c>
      <c r="L68" s="23">
        <f>SUM(B68:E68)</f>
        <v>0</v>
      </c>
      <c r="M68" s="23">
        <f>F68</f>
        <v>0</v>
      </c>
      <c r="N68" s="23">
        <f>SUM(F68:G68)</f>
        <v>-630</v>
      </c>
      <c r="O68" s="23">
        <f>SUM(F68:H68)</f>
        <v>-1645</v>
      </c>
      <c r="P68" s="23">
        <f>SUM(F68:I68)</f>
        <v>-1392</v>
      </c>
      <c r="Q68" s="23">
        <f>J68</f>
        <v>-420</v>
      </c>
      <c r="R68" s="6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6"/>
      <c r="AO68" s="21"/>
      <c r="AP68" s="21"/>
    </row>
    <row r="69" spans="1:42" s="4" customFormat="1" ht="15" customHeight="1" thickTop="1" thickBot="1" x14ac:dyDescent="0.35">
      <c r="A69" s="22" t="s">
        <v>188</v>
      </c>
      <c r="B69" s="23">
        <v>0</v>
      </c>
      <c r="C69" s="23">
        <v>-46837</v>
      </c>
      <c r="D69" s="23">
        <v>-9420</v>
      </c>
      <c r="E69" s="23">
        <v>-10849</v>
      </c>
      <c r="F69" s="23">
        <v>70000</v>
      </c>
      <c r="G69" s="23">
        <v>-120973</v>
      </c>
      <c r="H69" s="23">
        <v>-327842</v>
      </c>
      <c r="I69" s="23">
        <v>-7386</v>
      </c>
      <c r="J69" s="23">
        <v>0</v>
      </c>
      <c r="L69" s="23">
        <f>SUM(B69:E69)</f>
        <v>-67106</v>
      </c>
      <c r="M69" s="23">
        <f>F69</f>
        <v>70000</v>
      </c>
      <c r="N69" s="23">
        <f>SUM(F69:G69)</f>
        <v>-50973</v>
      </c>
      <c r="O69" s="23">
        <f>SUM(F69:H69)</f>
        <v>-378815</v>
      </c>
      <c r="P69" s="23">
        <f>SUM(F69:I69)</f>
        <v>-386201</v>
      </c>
      <c r="Q69" s="23">
        <f>J69</f>
        <v>0</v>
      </c>
      <c r="R69" s="6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6"/>
      <c r="AO69" s="21" t="s">
        <v>190</v>
      </c>
      <c r="AP69" s="21" t="s">
        <v>191</v>
      </c>
    </row>
    <row r="70" spans="1:42" s="4" customFormat="1" ht="15" customHeight="1" thickTop="1" thickBot="1" x14ac:dyDescent="0.35">
      <c r="A70" s="22" t="s">
        <v>262</v>
      </c>
      <c r="B70" s="23"/>
      <c r="C70" s="23"/>
      <c r="D70" s="23"/>
      <c r="E70" s="23"/>
      <c r="F70" s="23"/>
      <c r="G70" s="23"/>
      <c r="H70" s="23"/>
      <c r="I70" s="23"/>
      <c r="J70" s="23">
        <v>-5444</v>
      </c>
      <c r="L70" s="23">
        <f>SUM(B70:E70)</f>
        <v>0</v>
      </c>
      <c r="M70" s="23">
        <f>F70</f>
        <v>0</v>
      </c>
      <c r="N70" s="23">
        <f>SUM(F70:G70)</f>
        <v>0</v>
      </c>
      <c r="O70" s="23">
        <f>SUM(F70:H70)</f>
        <v>0</v>
      </c>
      <c r="P70" s="23">
        <f>SUM(F70:I70)</f>
        <v>0</v>
      </c>
      <c r="Q70" s="23">
        <f>J70</f>
        <v>-5444</v>
      </c>
      <c r="R70" s="6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6"/>
      <c r="AO70" s="21"/>
      <c r="AP70" s="21"/>
    </row>
    <row r="71" spans="1:42" s="4" customFormat="1" ht="6" customHeight="1" thickTop="1" thickBot="1" x14ac:dyDescent="0.35">
      <c r="A71" s="50"/>
      <c r="B71" s="31"/>
      <c r="C71" s="31"/>
      <c r="D71" s="31"/>
      <c r="E71" s="31"/>
      <c r="F71" s="31"/>
      <c r="G71" s="31"/>
      <c r="H71" s="31"/>
      <c r="I71" s="31"/>
      <c r="J71" s="31"/>
      <c r="L71" s="31"/>
      <c r="M71" s="31"/>
      <c r="N71" s="31"/>
      <c r="O71" s="31"/>
      <c r="P71" s="31"/>
      <c r="Q71" s="31"/>
      <c r="R71" s="6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6"/>
      <c r="AO71" s="50"/>
      <c r="AP71" s="50"/>
    </row>
    <row r="72" spans="1:42" s="7" customFormat="1" ht="15" customHeight="1" thickTop="1" thickBot="1" x14ac:dyDescent="0.35">
      <c r="A72" s="25" t="s">
        <v>192</v>
      </c>
      <c r="B72" s="19">
        <f t="shared" ref="B72:I72" si="4">SUM(B65:B69)</f>
        <v>-23768</v>
      </c>
      <c r="C72" s="19">
        <f t="shared" si="4"/>
        <v>166225</v>
      </c>
      <c r="D72" s="19">
        <f t="shared" si="4"/>
        <v>-20704</v>
      </c>
      <c r="E72" s="19">
        <f t="shared" si="4"/>
        <v>-9783</v>
      </c>
      <c r="F72" s="19">
        <f t="shared" si="4"/>
        <v>338140</v>
      </c>
      <c r="G72" s="19">
        <f t="shared" si="4"/>
        <v>89783</v>
      </c>
      <c r="H72" s="19">
        <f t="shared" si="4"/>
        <v>55282</v>
      </c>
      <c r="I72" s="19">
        <f t="shared" si="4"/>
        <v>-101958</v>
      </c>
      <c r="J72" s="19">
        <f>SUM(J65:J70)</f>
        <v>-84842</v>
      </c>
      <c r="L72" s="19">
        <f t="shared" ref="L72:Q72" si="5">SUM(L65:L70)</f>
        <v>111970</v>
      </c>
      <c r="M72" s="19">
        <f t="shared" si="5"/>
        <v>338140</v>
      </c>
      <c r="N72" s="19">
        <f t="shared" si="5"/>
        <v>427923</v>
      </c>
      <c r="O72" s="19">
        <f t="shared" si="5"/>
        <v>483205</v>
      </c>
      <c r="P72" s="19">
        <f t="shared" si="5"/>
        <v>381247</v>
      </c>
      <c r="Q72" s="19">
        <f t="shared" si="5"/>
        <v>-84842</v>
      </c>
      <c r="R72" s="6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6"/>
      <c r="AO72" s="35" t="s">
        <v>192</v>
      </c>
      <c r="AP72" s="35" t="s">
        <v>193</v>
      </c>
    </row>
    <row r="73" spans="1:42" s="4" customFormat="1" ht="15" customHeight="1" thickTop="1" thickBot="1" x14ac:dyDescent="0.35">
      <c r="A73" s="22" t="s">
        <v>194</v>
      </c>
      <c r="B73" s="23"/>
      <c r="C73" s="23"/>
      <c r="D73" s="23"/>
      <c r="E73" s="23"/>
      <c r="F73" s="23"/>
      <c r="G73" s="23"/>
      <c r="H73" s="23">
        <v>0</v>
      </c>
      <c r="I73" s="23"/>
      <c r="J73" s="23"/>
      <c r="L73" s="23"/>
      <c r="M73" s="23"/>
      <c r="N73" s="23"/>
      <c r="O73" s="23"/>
      <c r="P73" s="23"/>
      <c r="Q73" s="23"/>
      <c r="R73" s="6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6"/>
      <c r="AO73" s="21" t="s">
        <v>194</v>
      </c>
      <c r="AP73" s="21" t="s">
        <v>195</v>
      </c>
    </row>
    <row r="74" spans="1:42" s="4" customFormat="1" ht="14" thickTop="1" thickBot="1" x14ac:dyDescent="0.35">
      <c r="A74" s="50"/>
      <c r="B74" s="31"/>
      <c r="C74" s="31"/>
      <c r="D74" s="31"/>
      <c r="E74" s="31"/>
      <c r="F74" s="31"/>
      <c r="G74" s="31"/>
      <c r="H74" s="31"/>
      <c r="I74" s="31"/>
      <c r="J74" s="31"/>
      <c r="L74" s="31"/>
      <c r="M74" s="31"/>
      <c r="N74" s="31"/>
      <c r="O74" s="31"/>
      <c r="P74" s="31"/>
      <c r="Q74" s="31"/>
      <c r="R74" s="6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6"/>
      <c r="AO74" s="50"/>
      <c r="AP74" s="50"/>
    </row>
    <row r="75" spans="1:42" s="7" customFormat="1" ht="15" customHeight="1" thickTop="1" thickBot="1" x14ac:dyDescent="0.35">
      <c r="A75" s="25" t="s">
        <v>196</v>
      </c>
      <c r="B75" s="19">
        <f ca="1">B51+B62+B72+B73</f>
        <v>-56057</v>
      </c>
      <c r="C75" s="19">
        <f ca="1">C51+C62+C72+C73</f>
        <v>187274</v>
      </c>
      <c r="D75" s="19">
        <f t="shared" ref="D75:E75" ca="1" si="6">D51+D62+D72+D73</f>
        <v>-189099</v>
      </c>
      <c r="E75" s="19">
        <f t="shared" ca="1" si="6"/>
        <v>847</v>
      </c>
      <c r="F75" s="19">
        <f t="shared" ref="F75:J75" ca="1" si="7">F51+F62+F72+F73</f>
        <v>215493</v>
      </c>
      <c r="G75" s="19">
        <f t="shared" ca="1" si="7"/>
        <v>-133321.45530999999</v>
      </c>
      <c r="H75" s="19">
        <f t="shared" ca="1" si="7"/>
        <v>75314.45530999999</v>
      </c>
      <c r="I75" s="19">
        <f t="shared" ca="1" si="7"/>
        <v>21710</v>
      </c>
      <c r="J75" s="19">
        <f t="shared" ca="1" si="7"/>
        <v>-168334</v>
      </c>
      <c r="L75" s="19">
        <f ca="1">L73+L72+L62+L51</f>
        <v>-57035</v>
      </c>
      <c r="M75" s="19">
        <f t="shared" ref="M75:P75" ca="1" si="8">M73+M72+M62+M51</f>
        <v>215493</v>
      </c>
      <c r="N75" s="19">
        <f t="shared" ca="1" si="8"/>
        <v>82171.54469000001</v>
      </c>
      <c r="O75" s="19">
        <f t="shared" ca="1" si="8"/>
        <v>157486</v>
      </c>
      <c r="P75" s="19">
        <f t="shared" ca="1" si="8"/>
        <v>179196</v>
      </c>
      <c r="Q75" s="19">
        <f ca="1">Q73+Q72+Q62+Q51</f>
        <v>-168334</v>
      </c>
      <c r="R75" s="6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6"/>
      <c r="AO75" s="35" t="s">
        <v>196</v>
      </c>
      <c r="AP75" s="35" t="s">
        <v>197</v>
      </c>
    </row>
    <row r="76" spans="1:42" s="4" customFormat="1" ht="14" thickTop="1" thickBot="1" x14ac:dyDescent="0.35">
      <c r="A76" s="50"/>
      <c r="B76" s="31"/>
      <c r="C76" s="31"/>
      <c r="D76" s="31"/>
      <c r="E76" s="31"/>
      <c r="F76" s="31"/>
      <c r="G76" s="31"/>
      <c r="H76" s="31"/>
      <c r="I76" s="31"/>
      <c r="J76" s="31"/>
      <c r="L76" s="31"/>
      <c r="M76" s="31"/>
      <c r="N76" s="31"/>
      <c r="O76" s="31"/>
      <c r="P76" s="31"/>
      <c r="Q76" s="31"/>
      <c r="R76" s="6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6"/>
      <c r="AO76" s="50"/>
      <c r="AP76" s="50"/>
    </row>
    <row r="77" spans="1:42" s="7" customFormat="1" ht="15" customHeight="1" thickTop="1" thickBot="1" x14ac:dyDescent="0.35">
      <c r="A77" s="25" t="s">
        <v>198</v>
      </c>
      <c r="B77" s="19">
        <v>58569</v>
      </c>
      <c r="C77" s="19">
        <f t="shared" ref="C77:I77" ca="1" si="9">B78</f>
        <v>2512</v>
      </c>
      <c r="D77" s="19">
        <f t="shared" ca="1" si="9"/>
        <v>189786</v>
      </c>
      <c r="E77" s="19">
        <f t="shared" ca="1" si="9"/>
        <v>687</v>
      </c>
      <c r="F77" s="19">
        <f ca="1">E78</f>
        <v>1534</v>
      </c>
      <c r="G77" s="19">
        <f t="shared" ca="1" si="9"/>
        <v>217027</v>
      </c>
      <c r="H77" s="19">
        <f t="shared" ca="1" si="9"/>
        <v>83705.54469000001</v>
      </c>
      <c r="I77" s="19">
        <f t="shared" ca="1" si="9"/>
        <v>159020</v>
      </c>
      <c r="J77" s="19">
        <f ca="1">I78</f>
        <v>180730</v>
      </c>
      <c r="L77" s="19">
        <f>B77</f>
        <v>58569</v>
      </c>
      <c r="M77" s="19">
        <f ca="1">L78</f>
        <v>1534</v>
      </c>
      <c r="N77" s="19">
        <f ca="1">M77</f>
        <v>1534</v>
      </c>
      <c r="O77" s="19">
        <f ca="1">M77</f>
        <v>1534</v>
      </c>
      <c r="P77" s="19">
        <f ca="1">M77</f>
        <v>1534</v>
      </c>
      <c r="Q77" s="19">
        <f ca="1">P78</f>
        <v>180730</v>
      </c>
      <c r="R77" s="6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6"/>
      <c r="AO77" s="35" t="s">
        <v>198</v>
      </c>
      <c r="AP77" s="35" t="s">
        <v>199</v>
      </c>
    </row>
    <row r="78" spans="1:42" s="7" customFormat="1" ht="15" customHeight="1" thickTop="1" thickBot="1" x14ac:dyDescent="0.35">
      <c r="A78" s="25" t="s">
        <v>200</v>
      </c>
      <c r="B78" s="19">
        <f ca="1">B77+B75</f>
        <v>2512</v>
      </c>
      <c r="C78" s="19">
        <f ca="1">C77+C75</f>
        <v>189786</v>
      </c>
      <c r="D78" s="19">
        <f t="shared" ref="D78:G78" ca="1" si="10">D77+D75</f>
        <v>687</v>
      </c>
      <c r="E78" s="19">
        <f t="shared" ca="1" si="10"/>
        <v>1534</v>
      </c>
      <c r="F78" s="19">
        <f t="shared" ca="1" si="10"/>
        <v>217027</v>
      </c>
      <c r="G78" s="19">
        <f t="shared" ca="1" si="10"/>
        <v>83705.54469000001</v>
      </c>
      <c r="H78" s="19">
        <f t="shared" ref="H78" ca="1" si="11">H77+H75</f>
        <v>159020</v>
      </c>
      <c r="I78" s="19">
        <f ca="1">I77+I75</f>
        <v>180730</v>
      </c>
      <c r="J78" s="19">
        <f ca="1">J77+J75</f>
        <v>12396</v>
      </c>
      <c r="L78" s="19">
        <f ca="1">L75+L77</f>
        <v>1534</v>
      </c>
      <c r="M78" s="19">
        <f ca="1">M75+M77</f>
        <v>217027</v>
      </c>
      <c r="N78" s="19">
        <f t="shared" ref="N78:P78" ca="1" si="12">N75+N77</f>
        <v>83705.54469000001</v>
      </c>
      <c r="O78" s="19">
        <f t="shared" ca="1" si="12"/>
        <v>159020</v>
      </c>
      <c r="P78" s="19">
        <f t="shared" ca="1" si="12"/>
        <v>180730</v>
      </c>
      <c r="Q78" s="19">
        <f ca="1">Q75+Q77</f>
        <v>12396</v>
      </c>
      <c r="R78" s="6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6"/>
      <c r="AO78" s="35" t="s">
        <v>200</v>
      </c>
      <c r="AP78" s="35" t="s">
        <v>201</v>
      </c>
    </row>
    <row r="79" spans="1:42" customFormat="1" ht="15" thickTop="1" x14ac:dyDescent="0.35"/>
    <row r="80" spans="1:42" s="7" customFormat="1" ht="15" customHeight="1" thickBot="1" x14ac:dyDescent="0.35">
      <c r="A80" s="10" t="s">
        <v>202</v>
      </c>
      <c r="B80" s="11" t="str">
        <f t="shared" ref="B80:J80" ca="1" si="13">B$7</f>
        <v>1T22</v>
      </c>
      <c r="C80" s="11" t="str">
        <f t="shared" ca="1" si="13"/>
        <v>2T22</v>
      </c>
      <c r="D80" s="11" t="str">
        <f t="shared" ca="1" si="13"/>
        <v>3T22</v>
      </c>
      <c r="E80" s="11" t="str">
        <f t="shared" ca="1" si="13"/>
        <v>4T22</v>
      </c>
      <c r="F80" s="11" t="str">
        <f t="shared" ca="1" si="13"/>
        <v>1T23</v>
      </c>
      <c r="G80" s="11" t="str">
        <f t="shared" ca="1" si="13"/>
        <v>2T23</v>
      </c>
      <c r="H80" s="11" t="str">
        <f t="shared" ca="1" si="13"/>
        <v>3T23</v>
      </c>
      <c r="I80" s="11" t="str">
        <f t="shared" ca="1" si="13"/>
        <v>4T23</v>
      </c>
      <c r="J80" s="11" t="str">
        <f t="shared" ca="1" si="13"/>
        <v>1T24</v>
      </c>
      <c r="K80" s="12"/>
      <c r="L80" s="11">
        <f t="shared" ref="L80:Q80" ca="1" si="14">L$7</f>
        <v>2022</v>
      </c>
      <c r="M80" s="11" t="str">
        <f t="shared" ca="1" si="14"/>
        <v>1T23</v>
      </c>
      <c r="N80" s="11" t="str">
        <f t="shared" ca="1" si="14"/>
        <v>6M23</v>
      </c>
      <c r="O80" s="11" t="str">
        <f t="shared" ca="1" si="14"/>
        <v>9M23</v>
      </c>
      <c r="P80" s="11">
        <f t="shared" ca="1" si="14"/>
        <v>2023</v>
      </c>
      <c r="Q80" s="11" t="str">
        <f t="shared" ca="1" si="14"/>
        <v>1T24</v>
      </c>
      <c r="R80" s="6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6"/>
      <c r="AO80" s="13" t="s">
        <v>202</v>
      </c>
      <c r="AP80" s="13" t="s">
        <v>203</v>
      </c>
    </row>
    <row r="81" spans="1:42" s="4" customFormat="1" ht="15" customHeight="1" thickTop="1" thickBot="1" x14ac:dyDescent="0.35">
      <c r="A81" s="22" t="s">
        <v>204</v>
      </c>
      <c r="B81" s="23">
        <v>0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3279</v>
      </c>
      <c r="K81" s="7"/>
      <c r="L81" s="23"/>
      <c r="M81" s="23">
        <f>F81</f>
        <v>0</v>
      </c>
      <c r="N81" s="23">
        <f>SUM(F81:G81)</f>
        <v>0</v>
      </c>
      <c r="O81" s="23">
        <f>SUM(F81:H81)</f>
        <v>0</v>
      </c>
      <c r="P81" s="23">
        <f>SUM(F81:I81)</f>
        <v>0</v>
      </c>
      <c r="Q81" s="23">
        <f>J81</f>
        <v>3279</v>
      </c>
      <c r="R81" s="6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6"/>
      <c r="AO81" s="21" t="s">
        <v>205</v>
      </c>
      <c r="AP81" s="21" t="s">
        <v>206</v>
      </c>
    </row>
    <row r="82" spans="1:42" s="7" customFormat="1" ht="15" customHeight="1" thickTop="1" thickBot="1" x14ac:dyDescent="0.35">
      <c r="A82" s="22" t="s">
        <v>263</v>
      </c>
      <c r="B82" s="23"/>
      <c r="C82" s="23"/>
      <c r="D82" s="23"/>
      <c r="E82" s="23"/>
      <c r="F82" s="23"/>
      <c r="G82" s="23"/>
      <c r="H82" s="23"/>
      <c r="I82" s="23"/>
      <c r="J82" s="23">
        <f>J81-J54-J48</f>
        <v>119273</v>
      </c>
      <c r="L82" s="23"/>
      <c r="M82" s="23"/>
      <c r="N82" s="23"/>
      <c r="O82" s="23"/>
      <c r="P82" s="23"/>
      <c r="Q82" s="23">
        <f>J82</f>
        <v>119273</v>
      </c>
      <c r="R82" s="6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O82" s="21"/>
      <c r="AP82" s="21"/>
    </row>
    <row r="83" spans="1:42" s="7" customFormat="1" ht="15" customHeight="1" thickTop="1" thickBot="1" x14ac:dyDescent="0.35">
      <c r="A83" s="28"/>
      <c r="B83" s="53"/>
      <c r="C83" s="53"/>
      <c r="D83" s="53"/>
      <c r="E83" s="53"/>
      <c r="F83" s="53"/>
      <c r="G83" s="53"/>
      <c r="H83" s="53"/>
      <c r="I83" s="53"/>
      <c r="J83" s="53"/>
      <c r="K83" s="51"/>
      <c r="L83" s="51"/>
      <c r="M83" s="51"/>
      <c r="N83" s="53"/>
      <c r="O83" s="53"/>
      <c r="P83" s="53"/>
      <c r="Q83" s="53"/>
      <c r="R83" s="6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O83" s="28"/>
      <c r="AP83" s="28"/>
    </row>
    <row r="84" spans="1:42" ht="13.5" thickTop="1" x14ac:dyDescent="0.3"/>
  </sheetData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DRE</vt:lpstr>
      <vt:lpstr>BP</vt:lpstr>
      <vt:lpstr>FC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Eduarda Santos Ferreira (VIX Matriz)</dc:creator>
  <cp:lastModifiedBy>Dinely Paula Belshoff (VIX Matriz)</cp:lastModifiedBy>
  <dcterms:created xsi:type="dcterms:W3CDTF">2024-01-16T16:20:06Z</dcterms:created>
  <dcterms:modified xsi:type="dcterms:W3CDTF">2024-05-15T13:26:17Z</dcterms:modified>
</cp:coreProperties>
</file>